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355" tabRatio="608" activeTab="0"/>
  </bookViews>
  <sheets>
    <sheet name="A" sheetId="1" r:id="rId1"/>
    <sheet name="Order Form" sheetId="2" r:id="rId2"/>
  </sheets>
  <definedNames/>
  <calcPr fullCalcOnLoad="1"/>
</workbook>
</file>

<file path=xl/sharedStrings.xml><?xml version="1.0" encoding="utf-8"?>
<sst xmlns="http://schemas.openxmlformats.org/spreadsheetml/2006/main" count="113" uniqueCount="76">
  <si>
    <t>McClellan Advance-Decline Oscillator</t>
  </si>
  <si>
    <t>10%</t>
  </si>
  <si>
    <t>5%</t>
  </si>
  <si>
    <t>McC</t>
  </si>
  <si>
    <t>McC A-D</t>
  </si>
  <si>
    <t>DATE</t>
  </si>
  <si>
    <t>NYSE</t>
  </si>
  <si>
    <t>TREND</t>
  </si>
  <si>
    <t>A-D</t>
  </si>
  <si>
    <t>SUMMATION</t>
  </si>
  <si>
    <t>ADV.</t>
  </si>
  <si>
    <t>DEC.</t>
  </si>
  <si>
    <t>OSC</t>
  </si>
  <si>
    <t>INDEX</t>
  </si>
  <si>
    <t>McClellan Volume Oscillator</t>
  </si>
  <si>
    <t>McC VOL</t>
  </si>
  <si>
    <t>UP VOL</t>
  </si>
  <si>
    <t>DN VOL</t>
  </si>
  <si>
    <t>UV-DV</t>
  </si>
  <si>
    <t>(x 1000)</t>
  </si>
  <si>
    <t>DJIA</t>
  </si>
  <si>
    <t>CLOSE</t>
  </si>
  <si>
    <t>A-D FOR</t>
  </si>
  <si>
    <t>OSC UNCH'D</t>
  </si>
  <si>
    <t>TOMORROW</t>
  </si>
  <si>
    <t>OSC TO 0</t>
  </si>
  <si>
    <t>UV-DV FOR</t>
  </si>
  <si>
    <t>DJIA Price Oscillator</t>
  </si>
  <si>
    <t>PRICE</t>
  </si>
  <si>
    <t>OSCILLATOR</t>
  </si>
  <si>
    <t>PRICE FOR</t>
  </si>
  <si>
    <t>UNCHANGED</t>
  </si>
  <si>
    <t>To update it, type in the data for advances and declines, up and down volume, plus the DJIA.</t>
  </si>
  <si>
    <t xml:space="preserve">If you have an interest in earlier data, please print out this page and send it to us </t>
  </si>
  <si>
    <t xml:space="preserve">                 _____________________________________</t>
  </si>
  <si>
    <t>Name:     _____________________________________</t>
  </si>
  <si>
    <t>Email:      _____________________________________</t>
  </si>
  <si>
    <t>We make available for free the data on worksheet A as a public service.</t>
  </si>
  <si>
    <t>Address:  _____________________________________</t>
  </si>
  <si>
    <t>Phone:     _____________________________________</t>
  </si>
  <si>
    <t>Check one:</t>
  </si>
  <si>
    <t>________</t>
  </si>
  <si>
    <t>Cost</t>
  </si>
  <si>
    <t>Call or email for quote</t>
  </si>
  <si>
    <t>Other historical data (please specify)</t>
  </si>
  <si>
    <t>Credit card information:</t>
  </si>
  <si>
    <t>We accept only Visa, Mastercard, or Discover.  We cannot accept American Express.</t>
  </si>
  <si>
    <t>Card number  __________________________________</t>
  </si>
  <si>
    <t>Card billing address (if different from above):</t>
  </si>
  <si>
    <t>(800) 872-3737</t>
  </si>
  <si>
    <t>(253) 581-4889</t>
  </si>
  <si>
    <t>tom@mcoscillator.com</t>
  </si>
  <si>
    <t>$30 by email</t>
  </si>
  <si>
    <t>NYSE since 1960 (with DJIA Price Oscillator)</t>
  </si>
  <si>
    <t>Historical Data Order Form</t>
  </si>
  <si>
    <t>Signature     _______________________</t>
  </si>
  <si>
    <t>Expiration     _______________</t>
  </si>
  <si>
    <t>$40 by email</t>
  </si>
  <si>
    <r>
      <t xml:space="preserve">with your payment.  Credit card orders may be </t>
    </r>
    <r>
      <rPr>
        <b/>
        <sz val="12"/>
        <rFont val="Arial"/>
        <family val="2"/>
      </rPr>
      <t>faxed</t>
    </r>
    <r>
      <rPr>
        <sz val="12"/>
        <rFont val="Arial"/>
        <family val="0"/>
      </rPr>
      <t xml:space="preserve"> to </t>
    </r>
    <r>
      <rPr>
        <b/>
        <sz val="12"/>
        <rFont val="Arial"/>
        <family val="2"/>
      </rPr>
      <t>(253) 584-8194</t>
    </r>
    <r>
      <rPr>
        <sz val="12"/>
        <rFont val="Arial"/>
        <family val="0"/>
      </rPr>
      <t>.</t>
    </r>
  </si>
  <si>
    <t>McClellan Financial Publications, Inc., P.O. Box 39779, Lakewood, WA 98496  USA</t>
  </si>
  <si>
    <t>Last row of autofill formulas</t>
  </si>
  <si>
    <t>Cells in columns G thru X contain autofill formulas, and will update as soon as you enter data</t>
  </si>
  <si>
    <t>You can order larger versions of this file with more historical data by clicking on the "Order Form" tab (at the bottom of the Excel window).</t>
  </si>
  <si>
    <t>New High &amp; New Low Data</t>
  </si>
  <si>
    <t>NYSE and Nasdaq data since 1980</t>
  </si>
  <si>
    <t>items you wish to order.</t>
  </si>
  <si>
    <r>
      <t xml:space="preserve">For </t>
    </r>
    <r>
      <rPr>
        <b/>
        <sz val="12"/>
        <rFont val="Arial"/>
        <family val="2"/>
      </rPr>
      <t>PayPal</t>
    </r>
    <r>
      <rPr>
        <sz val="12"/>
        <rFont val="Arial"/>
        <family val="2"/>
      </rPr>
      <t xml:space="preserve"> payments, send an email to </t>
    </r>
    <r>
      <rPr>
        <sz val="12"/>
        <color indexed="62"/>
        <rFont val="Arial"/>
        <family val="2"/>
      </rPr>
      <t>admin@mcoscillator.com</t>
    </r>
    <r>
      <rPr>
        <sz val="12"/>
        <rFont val="Arial"/>
        <family val="2"/>
      </rPr>
      <t xml:space="preserve"> detailing what</t>
    </r>
  </si>
  <si>
    <t>3-digit code:</t>
  </si>
  <si>
    <t>and Nasdaq since 1972 (approx. 12 MB)</t>
  </si>
  <si>
    <t>A-D &amp; Up-Down Volume Data</t>
  </si>
  <si>
    <t>Includes McClellan Oscillator and Summation Index</t>
  </si>
  <si>
    <t>Payment by check may be sent in US Dollars to:</t>
  </si>
  <si>
    <r>
      <t xml:space="preserve">Please </t>
    </r>
    <r>
      <rPr>
        <b/>
        <sz val="12"/>
        <rFont val="Arial"/>
        <family val="2"/>
      </rPr>
      <t>do not</t>
    </r>
    <r>
      <rPr>
        <sz val="12"/>
        <rFont val="Arial"/>
        <family val="0"/>
      </rPr>
      <t xml:space="preserve"> send credit card information via unsecure email.</t>
    </r>
  </si>
  <si>
    <t>Or order online at:</t>
  </si>
  <si>
    <t>https://www.mcoscillator.com/subscriptions/signup/historical-data/</t>
  </si>
  <si>
    <t>This spreadsheet ©2024, McClellan Financial Publications, Inc.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</si>
</sst>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;\-0;;@"/>
    <numFmt numFmtId="171" formatCode="0;\-0;\2;@"/>
    <numFmt numFmtId="172" formatCode="0.000"/>
    <numFmt numFmtId="173" formatCode="0.0"/>
    <numFmt numFmtId="174" formatCode="[$-409]dddd\,\ mmmm\ dd\,\ yyyy"/>
    <numFmt numFmtId="175" formatCode="mm/dd/yy;@"/>
    <numFmt numFmtId="176" formatCode="[$-409]d\-mmm\-yy;@"/>
    <numFmt numFmtId="177" formatCode="[$-409]h:mm:ss\ AM/PM"/>
    <numFmt numFmtId="178" formatCode="[$-409]dd\-mmm\-yy;@"/>
    <numFmt numFmtId="179" formatCode="[$€-2]\ #,##0.00_);[Red]\([$€-2]\ #,##0.00\)"/>
  </numFmts>
  <fonts count="50">
    <font>
      <sz val="12"/>
      <name val="Arial"/>
      <family val="0"/>
    </font>
    <font>
      <sz val="10"/>
      <name val="Arial"/>
      <family val="0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Continuous"/>
      <protection/>
    </xf>
    <xf numFmtId="0" fontId="3" fillId="33" borderId="14" xfId="0" applyFont="1" applyFill="1" applyBorder="1" applyAlignment="1" applyProtection="1">
      <alignment horizontal="centerContinuous"/>
      <protection/>
    </xf>
    <xf numFmtId="0" fontId="4" fillId="33" borderId="15" xfId="0" applyFont="1" applyFill="1" applyBorder="1" applyAlignment="1" applyProtection="1">
      <alignment horizontal="centerContinuous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3" fillId="34" borderId="14" xfId="0" applyFont="1" applyFill="1" applyBorder="1" applyAlignment="1" applyProtection="1">
      <alignment horizontal="centerContinuous"/>
      <protection/>
    </xf>
    <xf numFmtId="2" fontId="3" fillId="34" borderId="14" xfId="0" applyNumberFormat="1" applyFont="1" applyFill="1" applyBorder="1" applyAlignment="1" applyProtection="1">
      <alignment horizontal="centerContinuous"/>
      <protection/>
    </xf>
    <xf numFmtId="0" fontId="4" fillId="34" borderId="15" xfId="0" applyFont="1" applyFill="1" applyBorder="1" applyAlignment="1" applyProtection="1">
      <alignment horizontal="centerContinuous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35" borderId="10" xfId="0" applyNumberFormat="1" applyFont="1" applyFill="1" applyBorder="1" applyAlignment="1">
      <alignment/>
    </xf>
    <xf numFmtId="2" fontId="6" fillId="35" borderId="11" xfId="0" applyNumberFormat="1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 horizontal="centerContinuous"/>
      <protection/>
    </xf>
    <xf numFmtId="0" fontId="3" fillId="35" borderId="15" xfId="0" applyFont="1" applyFill="1" applyBorder="1" applyAlignment="1" applyProtection="1">
      <alignment horizontal="centerContinuous"/>
      <protection/>
    </xf>
    <xf numFmtId="0" fontId="9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/>
    </xf>
    <xf numFmtId="2" fontId="6" fillId="35" borderId="12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0" fontId="7" fillId="0" borderId="0" xfId="53" applyAlignment="1" applyProtection="1">
      <alignment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 horizontal="centerContinuous"/>
    </xf>
    <xf numFmtId="0" fontId="14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6" xfId="0" applyBorder="1" applyAlignment="1">
      <alignment/>
    </xf>
    <xf numFmtId="176" fontId="0" fillId="0" borderId="0" xfId="0" applyNumberFormat="1" applyAlignment="1">
      <alignment/>
    </xf>
    <xf numFmtId="0" fontId="6" fillId="36" borderId="0" xfId="0" applyNumberFormat="1" applyFont="1" applyFill="1" applyBorder="1" applyAlignment="1" applyProtection="1">
      <alignment horizontal="center" vertical="center"/>
      <protection/>
    </xf>
    <xf numFmtId="2" fontId="6" fillId="36" borderId="0" xfId="0" applyNumberFormat="1" applyFont="1" applyFill="1" applyBorder="1" applyAlignment="1" applyProtection="1">
      <alignment horizontal="center" vertical="center"/>
      <protection/>
    </xf>
    <xf numFmtId="1" fontId="6" fillId="36" borderId="0" xfId="0" applyNumberFormat="1" applyFont="1" applyFill="1" applyBorder="1" applyAlignment="1" applyProtection="1">
      <alignment horizontal="center"/>
      <protection/>
    </xf>
    <xf numFmtId="0" fontId="6" fillId="36" borderId="0" xfId="0" applyNumberFormat="1" applyFont="1" applyFill="1" applyBorder="1" applyAlignment="1" applyProtection="1">
      <alignment horizontal="center"/>
      <protection/>
    </xf>
    <xf numFmtId="1" fontId="6" fillId="36" borderId="0" xfId="0" applyNumberFormat="1" applyFont="1" applyFill="1" applyBorder="1" applyAlignment="1" applyProtection="1">
      <alignment horizontal="center" vertical="center"/>
      <protection/>
    </xf>
    <xf numFmtId="2" fontId="9" fillId="36" borderId="0" xfId="0" applyNumberFormat="1" applyFont="1" applyFill="1" applyBorder="1" applyAlignment="1">
      <alignment/>
    </xf>
    <xf numFmtId="2" fontId="9" fillId="3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m@mcoscillator.com" TargetMode="External" /><Relationship Id="rId2" Type="http://schemas.openxmlformats.org/officeDocument/2006/relationships/hyperlink" Target="https://www.mcoscillator.com/subscriptions/signup/historical-data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324"/>
  <sheetViews>
    <sheetView tabSelected="1" defaultGridColor="0" zoomScale="87" zoomScaleNormal="87" zoomScalePageLayoutView="0" colorId="22" workbookViewId="0" topLeftCell="A1">
      <pane xSplit="1" ySplit="8" topLeftCell="B1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48" sqref="B148"/>
    </sheetView>
  </sheetViews>
  <sheetFormatPr defaultColWidth="9.77734375" defaultRowHeight="15"/>
  <cols>
    <col min="1" max="1" width="9.4453125" style="0" customWidth="1"/>
    <col min="2" max="2" width="7.3359375" style="0" customWidth="1"/>
    <col min="3" max="3" width="7.21484375" style="0" customWidth="1"/>
    <col min="4" max="4" width="8.3359375" style="0" customWidth="1"/>
    <col min="5" max="5" width="8.21484375" style="0" customWidth="1"/>
    <col min="6" max="6" width="8.21484375" style="30" customWidth="1"/>
    <col min="7" max="7" width="7.3359375" style="0" customWidth="1"/>
    <col min="8" max="10" width="7.77734375" style="0" customWidth="1"/>
    <col min="11" max="13" width="9.77734375" style="0" customWidth="1"/>
    <col min="14" max="14" width="8.21484375" style="0" customWidth="1"/>
    <col min="15" max="17" width="8.3359375" style="0" customWidth="1"/>
    <col min="18" max="18" width="8.6640625" style="0" customWidth="1"/>
    <col min="19" max="20" width="9.77734375" style="0" customWidth="1"/>
    <col min="21" max="21" width="8.4453125" style="0" customWidth="1"/>
    <col min="22" max="22" width="8.3359375" style="0" customWidth="1"/>
  </cols>
  <sheetData>
    <row r="1" ht="15.75">
      <c r="B1" s="54" t="s">
        <v>75</v>
      </c>
    </row>
    <row r="2" ht="15">
      <c r="B2" s="55" t="s">
        <v>32</v>
      </c>
    </row>
    <row r="3" ht="15">
      <c r="B3" s="53" t="s">
        <v>61</v>
      </c>
    </row>
    <row r="4" ht="16.5" customHeight="1">
      <c r="B4" s="58" t="s">
        <v>62</v>
      </c>
    </row>
    <row r="5" spans="7:27" ht="20.25">
      <c r="G5" s="7" t="s">
        <v>0</v>
      </c>
      <c r="H5" s="8"/>
      <c r="I5" s="8"/>
      <c r="J5" s="8"/>
      <c r="K5" s="8"/>
      <c r="L5" s="8"/>
      <c r="M5" s="9"/>
      <c r="N5" s="17" t="s">
        <v>14</v>
      </c>
      <c r="O5" s="18"/>
      <c r="P5" s="18"/>
      <c r="Q5" s="18"/>
      <c r="R5" s="18"/>
      <c r="S5" s="19"/>
      <c r="T5" s="20"/>
      <c r="U5" s="34" t="s">
        <v>27</v>
      </c>
      <c r="V5" s="38"/>
      <c r="W5" s="38"/>
      <c r="X5" s="39"/>
      <c r="Y5" s="35"/>
      <c r="Z5" s="36"/>
      <c r="AA5" s="37"/>
    </row>
    <row r="6" spans="1:27" ht="15">
      <c r="A6" s="1"/>
      <c r="B6" s="4"/>
      <c r="C6" s="4"/>
      <c r="D6" s="14" t="s">
        <v>6</v>
      </c>
      <c r="E6" s="14" t="s">
        <v>6</v>
      </c>
      <c r="F6" s="32"/>
      <c r="G6" s="4"/>
      <c r="H6" s="46" t="s">
        <v>1</v>
      </c>
      <c r="I6" s="46" t="s">
        <v>2</v>
      </c>
      <c r="J6" s="46" t="s">
        <v>3</v>
      </c>
      <c r="K6" s="46" t="s">
        <v>4</v>
      </c>
      <c r="L6" s="10" t="s">
        <v>22</v>
      </c>
      <c r="M6" s="10" t="s">
        <v>22</v>
      </c>
      <c r="N6" s="14" t="s">
        <v>6</v>
      </c>
      <c r="O6" s="14" t="s">
        <v>1</v>
      </c>
      <c r="P6" s="14" t="s">
        <v>2</v>
      </c>
      <c r="Q6" s="14" t="s">
        <v>3</v>
      </c>
      <c r="R6" s="14" t="s">
        <v>15</v>
      </c>
      <c r="S6" s="23" t="s">
        <v>26</v>
      </c>
      <c r="T6" s="23" t="s">
        <v>26</v>
      </c>
      <c r="U6" s="40"/>
      <c r="V6" s="40"/>
      <c r="W6" s="40"/>
      <c r="X6" s="41" t="s">
        <v>30</v>
      </c>
      <c r="Y6" s="31"/>
      <c r="Z6" s="31"/>
      <c r="AA6" s="31"/>
    </row>
    <row r="7" spans="1:27" ht="15">
      <c r="A7" s="2" t="s">
        <v>5</v>
      </c>
      <c r="B7" s="5" t="s">
        <v>6</v>
      </c>
      <c r="C7" s="5" t="s">
        <v>6</v>
      </c>
      <c r="D7" s="15" t="s">
        <v>16</v>
      </c>
      <c r="E7" s="15" t="s">
        <v>17</v>
      </c>
      <c r="F7" s="33" t="s">
        <v>20</v>
      </c>
      <c r="G7" s="5" t="s">
        <v>6</v>
      </c>
      <c r="H7" s="5" t="s">
        <v>7</v>
      </c>
      <c r="I7" s="5" t="s">
        <v>7</v>
      </c>
      <c r="J7" s="5" t="s">
        <v>8</v>
      </c>
      <c r="K7" s="11" t="s">
        <v>9</v>
      </c>
      <c r="L7" s="12" t="s">
        <v>23</v>
      </c>
      <c r="M7" s="12" t="s">
        <v>25</v>
      </c>
      <c r="N7" s="15" t="s">
        <v>18</v>
      </c>
      <c r="O7" s="15" t="s">
        <v>7</v>
      </c>
      <c r="P7" s="15" t="s">
        <v>7</v>
      </c>
      <c r="Q7" s="15" t="s">
        <v>18</v>
      </c>
      <c r="R7" s="22" t="s">
        <v>9</v>
      </c>
      <c r="S7" s="21" t="s">
        <v>23</v>
      </c>
      <c r="T7" s="21" t="s">
        <v>25</v>
      </c>
      <c r="U7" s="42" t="s">
        <v>1</v>
      </c>
      <c r="V7" s="42" t="s">
        <v>2</v>
      </c>
      <c r="W7" s="42" t="s">
        <v>28</v>
      </c>
      <c r="X7" s="45" t="s">
        <v>31</v>
      </c>
      <c r="Y7" s="31"/>
      <c r="Z7" s="31"/>
      <c r="AA7" s="31"/>
    </row>
    <row r="8" spans="1:27" ht="15">
      <c r="A8" s="3"/>
      <c r="B8" s="6" t="s">
        <v>10</v>
      </c>
      <c r="C8" s="6" t="s">
        <v>11</v>
      </c>
      <c r="D8" s="16" t="s">
        <v>19</v>
      </c>
      <c r="E8" s="16" t="s">
        <v>19</v>
      </c>
      <c r="F8" s="47" t="s">
        <v>21</v>
      </c>
      <c r="G8" s="6" t="s">
        <v>8</v>
      </c>
      <c r="H8" s="6" t="s">
        <v>8</v>
      </c>
      <c r="I8" s="6" t="s">
        <v>8</v>
      </c>
      <c r="J8" s="6" t="s">
        <v>12</v>
      </c>
      <c r="K8" s="6" t="s">
        <v>13</v>
      </c>
      <c r="L8" s="13" t="s">
        <v>24</v>
      </c>
      <c r="M8" s="13" t="s">
        <v>24</v>
      </c>
      <c r="N8" s="16" t="s">
        <v>19</v>
      </c>
      <c r="O8" s="16" t="s">
        <v>18</v>
      </c>
      <c r="P8" s="16" t="s">
        <v>18</v>
      </c>
      <c r="Q8" s="16" t="s">
        <v>12</v>
      </c>
      <c r="R8" s="16" t="s">
        <v>13</v>
      </c>
      <c r="S8" s="24" t="s">
        <v>24</v>
      </c>
      <c r="T8" s="24" t="s">
        <v>24</v>
      </c>
      <c r="U8" s="43" t="s">
        <v>7</v>
      </c>
      <c r="V8" s="43" t="s">
        <v>7</v>
      </c>
      <c r="W8" s="44" t="s">
        <v>29</v>
      </c>
      <c r="X8" s="44" t="s">
        <v>29</v>
      </c>
      <c r="Y8" s="31"/>
      <c r="Z8" s="31"/>
      <c r="AA8" s="31"/>
    </row>
    <row r="9" spans="1:24" ht="15">
      <c r="A9" s="63">
        <v>45198</v>
      </c>
      <c r="B9" s="56">
        <v>1293</v>
      </c>
      <c r="C9" s="56">
        <v>1580</v>
      </c>
      <c r="D9" s="56">
        <v>1757000</v>
      </c>
      <c r="E9" s="56">
        <v>2059178</v>
      </c>
      <c r="F9" s="30">
        <v>33507.5</v>
      </c>
      <c r="G9" s="49">
        <v>-287</v>
      </c>
      <c r="H9" s="26">
        <v>-258.80353092075427</v>
      </c>
      <c r="I9" s="26">
        <v>-185.67558127202813</v>
      </c>
      <c r="J9" s="26">
        <v>-73.12794964872614</v>
      </c>
      <c r="K9" s="26">
        <v>-198.6045727473162</v>
      </c>
      <c r="L9" s="29">
        <v>-331.9314805694804</v>
      </c>
      <c r="M9" s="29">
        <v>1130.6275124050426</v>
      </c>
      <c r="N9" s="27">
        <v>-302178</v>
      </c>
      <c r="O9" s="25">
        <v>-350623.85962704016</v>
      </c>
      <c r="P9" s="25">
        <v>-269880.2046821113</v>
      </c>
      <c r="Q9" s="25">
        <v>-80743.65494492889</v>
      </c>
      <c r="R9" s="25">
        <v>-1972109.2671235434</v>
      </c>
      <c r="S9" s="29">
        <v>-431367.51457196905</v>
      </c>
      <c r="T9" s="29">
        <v>1183505.584326609</v>
      </c>
      <c r="U9" s="28">
        <v>34162.304905488665</v>
      </c>
      <c r="V9" s="30">
        <v>34381.13671981809</v>
      </c>
      <c r="W9" s="30">
        <v>-218.83181432942365</v>
      </c>
      <c r="X9" s="30">
        <v>33943.47309115924</v>
      </c>
    </row>
    <row r="10" spans="1:24" ht="15">
      <c r="A10" s="63">
        <v>45201</v>
      </c>
      <c r="B10" s="56">
        <v>545</v>
      </c>
      <c r="C10" s="56">
        <v>2358</v>
      </c>
      <c r="D10" s="56">
        <v>645341</v>
      </c>
      <c r="E10" s="56">
        <v>3258645</v>
      </c>
      <c r="F10" s="30">
        <v>33433.35</v>
      </c>
      <c r="G10" s="49">
        <f aca="true" t="shared" si="0" ref="G10:G16">IF(B10&gt;0,+B10-C10,"")</f>
        <v>-1813</v>
      </c>
      <c r="H10" s="26">
        <f aca="true" t="shared" si="1" ref="H10:H16">IF(B10&gt;0,0.1*G10+0.9*H9,"")</f>
        <v>-414.2231778286789</v>
      </c>
      <c r="I10" s="26">
        <f aca="true" t="shared" si="2" ref="I10:I16">IF(B10&gt;0,0.05*G10+0.95*I9,"")</f>
        <v>-267.0418022084267</v>
      </c>
      <c r="J10" s="26">
        <f aca="true" t="shared" si="3" ref="J10:J16">IF(B10&gt;0,+H10-I10,"")</f>
        <v>-147.1813756202522</v>
      </c>
      <c r="K10" s="26">
        <f aca="true" t="shared" si="4" ref="K10:K16">IF(B10&gt;0,+K9+J10,"")</f>
        <v>-345.7859483675684</v>
      </c>
      <c r="L10" s="29">
        <f aca="true" t="shared" si="5" ref="L10:L16">IF(B10&gt;0,+H10+J10,"")</f>
        <v>-561.4045534489311</v>
      </c>
      <c r="M10" s="29">
        <f aca="true" t="shared" si="6" ref="M10:M16">IF(B10&gt;0,19*I10-18*H10,"")</f>
        <v>2382.222958956112</v>
      </c>
      <c r="N10" s="27">
        <f aca="true" t="shared" si="7" ref="N10:N16">IF(B10&gt;0,+D10-E10,"")</f>
        <v>-2613304</v>
      </c>
      <c r="O10" s="25">
        <f aca="true" t="shared" si="8" ref="O10:O16">IF(B10&gt;0,0.1*N10+0.9*O9,"")</f>
        <v>-576891.8736643362</v>
      </c>
      <c r="P10" s="25">
        <f aca="true" t="shared" si="9" ref="P10:P16">IF(B10&gt;0,0.05*N10+0.95*P9,"")</f>
        <v>-387051.3944480057</v>
      </c>
      <c r="Q10" s="25">
        <f aca="true" t="shared" si="10" ref="Q10:Q16">IF(B10&gt;0,+O10-P10,"")</f>
        <v>-189840.47921633045</v>
      </c>
      <c r="R10" s="25">
        <f aca="true" t="shared" si="11" ref="R10:R16">IF(B10&gt;0,+R9+Q10,"")</f>
        <v>-2161949.746339874</v>
      </c>
      <c r="S10" s="29">
        <f aca="true" t="shared" si="12" ref="S10:S16">IF(B10&gt;0,+O10+Q10,"")</f>
        <v>-766732.3528806666</v>
      </c>
      <c r="T10" s="29">
        <f aca="true" t="shared" si="13" ref="T10:T16">IF(B10&gt;0,19*P10-18*O10,"")</f>
        <v>3030077.231445943</v>
      </c>
      <c r="U10" s="28">
        <f aca="true" t="shared" si="14" ref="U10:U16">IF(B10&gt;0,0.1*F10+0.9*U9,"")</f>
        <v>34089.4094149398</v>
      </c>
      <c r="V10" s="30">
        <f aca="true" t="shared" si="15" ref="V10:V16">IF(B10&gt;0,0.05*F10+0.95*V9,"")</f>
        <v>34333.74738382718</v>
      </c>
      <c r="W10" s="30">
        <f aca="true" t="shared" si="16" ref="W10:W16">IF(B10&gt;0,+U10-V10,"")</f>
        <v>-244.33796888738289</v>
      </c>
      <c r="X10" s="30">
        <f aca="true" t="shared" si="17" ref="X10:X16">IF(B10&gt;0,+U10+W10,"")</f>
        <v>33845.07144605242</v>
      </c>
    </row>
    <row r="11" spans="1:24" ht="15">
      <c r="A11" s="63">
        <v>45202</v>
      </c>
      <c r="B11" s="56">
        <v>475</v>
      </c>
      <c r="C11" s="56">
        <v>2473</v>
      </c>
      <c r="D11" s="56">
        <v>758070</v>
      </c>
      <c r="E11" s="56">
        <v>3171426</v>
      </c>
      <c r="F11" s="30">
        <v>33002.38</v>
      </c>
      <c r="G11" s="49">
        <f t="shared" si="0"/>
        <v>-1998</v>
      </c>
      <c r="H11" s="26">
        <f t="shared" si="1"/>
        <v>-572.600860045811</v>
      </c>
      <c r="I11" s="26">
        <f t="shared" si="2"/>
        <v>-353.58971209800535</v>
      </c>
      <c r="J11" s="26">
        <f t="shared" si="3"/>
        <v>-219.01114794780568</v>
      </c>
      <c r="K11" s="26">
        <f t="shared" si="4"/>
        <v>-564.7970963153741</v>
      </c>
      <c r="L11" s="29">
        <f t="shared" si="5"/>
        <v>-791.6120079936168</v>
      </c>
      <c r="M11" s="29">
        <f t="shared" si="6"/>
        <v>3588.6109509624966</v>
      </c>
      <c r="N11" s="27">
        <f t="shared" si="7"/>
        <v>-2413356</v>
      </c>
      <c r="O11" s="25">
        <f t="shared" si="8"/>
        <v>-760538.2862979026</v>
      </c>
      <c r="P11" s="25">
        <f t="shared" si="9"/>
        <v>-488366.6247256054</v>
      </c>
      <c r="Q11" s="25">
        <f t="shared" si="10"/>
        <v>-272171.66157229716</v>
      </c>
      <c r="R11" s="25">
        <f t="shared" si="11"/>
        <v>-2434121.407912171</v>
      </c>
      <c r="S11" s="29">
        <f t="shared" si="12"/>
        <v>-1032709.9478701998</v>
      </c>
      <c r="T11" s="29">
        <f t="shared" si="13"/>
        <v>4410723.283575743</v>
      </c>
      <c r="U11" s="28">
        <f t="shared" si="14"/>
        <v>33980.70647344582</v>
      </c>
      <c r="V11" s="30">
        <f t="shared" si="15"/>
        <v>34267.179014635825</v>
      </c>
      <c r="W11" s="30">
        <f t="shared" si="16"/>
        <v>-286.4725411900072</v>
      </c>
      <c r="X11" s="30">
        <f t="shared" si="17"/>
        <v>33694.23393225581</v>
      </c>
    </row>
    <row r="12" spans="1:24" ht="15">
      <c r="A12" s="63">
        <v>45203</v>
      </c>
      <c r="B12" s="56">
        <v>1746</v>
      </c>
      <c r="C12" s="56">
        <v>1135</v>
      </c>
      <c r="D12" s="56">
        <v>2026646</v>
      </c>
      <c r="E12" s="56">
        <v>1683628</v>
      </c>
      <c r="F12" s="30">
        <v>33129.55</v>
      </c>
      <c r="G12" s="49">
        <f t="shared" si="0"/>
        <v>611</v>
      </c>
      <c r="H12" s="26">
        <f t="shared" si="1"/>
        <v>-454.2407740412299</v>
      </c>
      <c r="I12" s="26">
        <f t="shared" si="2"/>
        <v>-305.3602264931051</v>
      </c>
      <c r="J12" s="26">
        <f t="shared" si="3"/>
        <v>-148.8805475481248</v>
      </c>
      <c r="K12" s="26">
        <f t="shared" si="4"/>
        <v>-713.6776438634989</v>
      </c>
      <c r="L12" s="29">
        <f t="shared" si="5"/>
        <v>-603.1213215893547</v>
      </c>
      <c r="M12" s="29">
        <f t="shared" si="6"/>
        <v>2374.4896293731417</v>
      </c>
      <c r="N12" s="27">
        <f t="shared" si="7"/>
        <v>343018</v>
      </c>
      <c r="O12" s="25">
        <f t="shared" si="8"/>
        <v>-650182.6576681123</v>
      </c>
      <c r="P12" s="25">
        <f t="shared" si="9"/>
        <v>-446797.3934893251</v>
      </c>
      <c r="Q12" s="25">
        <f t="shared" si="10"/>
        <v>-203385.26417878718</v>
      </c>
      <c r="R12" s="25">
        <f t="shared" si="11"/>
        <v>-2637506.6720909583</v>
      </c>
      <c r="S12" s="29">
        <f t="shared" si="12"/>
        <v>-853567.9218468994</v>
      </c>
      <c r="T12" s="29">
        <f t="shared" si="13"/>
        <v>3214137.3617288433</v>
      </c>
      <c r="U12" s="28">
        <f t="shared" si="14"/>
        <v>33895.59082610124</v>
      </c>
      <c r="V12" s="30">
        <f t="shared" si="15"/>
        <v>34210.29756390403</v>
      </c>
      <c r="W12" s="30">
        <f t="shared" si="16"/>
        <v>-314.7067378027932</v>
      </c>
      <c r="X12" s="30">
        <f t="shared" si="17"/>
        <v>33580.884088298444</v>
      </c>
    </row>
    <row r="13" spans="1:24" ht="15">
      <c r="A13" s="63">
        <v>45204</v>
      </c>
      <c r="B13" s="56">
        <v>1274</v>
      </c>
      <c r="C13" s="56">
        <v>1561</v>
      </c>
      <c r="D13" s="56">
        <v>1759976</v>
      </c>
      <c r="E13" s="56">
        <v>1732715</v>
      </c>
      <c r="F13" s="30">
        <v>33119.57</v>
      </c>
      <c r="G13" s="49">
        <f t="shared" si="0"/>
        <v>-287</v>
      </c>
      <c r="H13" s="26">
        <f t="shared" si="1"/>
        <v>-437.5166966371069</v>
      </c>
      <c r="I13" s="26">
        <f t="shared" si="2"/>
        <v>-304.4422151684498</v>
      </c>
      <c r="J13" s="26">
        <f t="shared" si="3"/>
        <v>-133.0744814686571</v>
      </c>
      <c r="K13" s="26">
        <f t="shared" si="4"/>
        <v>-846.7521253321561</v>
      </c>
      <c r="L13" s="29">
        <f t="shared" si="5"/>
        <v>-570.591178105764</v>
      </c>
      <c r="M13" s="29">
        <f t="shared" si="6"/>
        <v>2090.8984512673787</v>
      </c>
      <c r="N13" s="27">
        <f t="shared" si="7"/>
        <v>27261</v>
      </c>
      <c r="O13" s="25">
        <f t="shared" si="8"/>
        <v>-582438.2919013011</v>
      </c>
      <c r="P13" s="25">
        <f t="shared" si="9"/>
        <v>-423094.4738148589</v>
      </c>
      <c r="Q13" s="25">
        <f t="shared" si="10"/>
        <v>-159343.81808644225</v>
      </c>
      <c r="R13" s="25">
        <f t="shared" si="11"/>
        <v>-2796850.4901774004</v>
      </c>
      <c r="S13" s="29">
        <f t="shared" si="12"/>
        <v>-741782.1099877434</v>
      </c>
      <c r="T13" s="29">
        <f t="shared" si="13"/>
        <v>2445094.251741103</v>
      </c>
      <c r="U13" s="28">
        <f t="shared" si="14"/>
        <v>33817.988743491114</v>
      </c>
      <c r="V13" s="30">
        <f t="shared" si="15"/>
        <v>34155.76118570883</v>
      </c>
      <c r="W13" s="30">
        <f t="shared" si="16"/>
        <v>-337.7724422177125</v>
      </c>
      <c r="X13" s="30">
        <f t="shared" si="17"/>
        <v>33480.2163012734</v>
      </c>
    </row>
    <row r="14" spans="1:24" ht="15">
      <c r="A14" s="63">
        <v>45205</v>
      </c>
      <c r="B14" s="56">
        <v>1862</v>
      </c>
      <c r="C14" s="56">
        <v>1027</v>
      </c>
      <c r="D14" s="56">
        <v>2833065</v>
      </c>
      <c r="E14" s="56">
        <v>1018936</v>
      </c>
      <c r="F14" s="30">
        <v>33407.58</v>
      </c>
      <c r="G14" s="49">
        <f t="shared" si="0"/>
        <v>835</v>
      </c>
      <c r="H14" s="26">
        <f t="shared" si="1"/>
        <v>-310.26502697339623</v>
      </c>
      <c r="I14" s="26">
        <f t="shared" si="2"/>
        <v>-247.47010441002732</v>
      </c>
      <c r="J14" s="26">
        <f t="shared" si="3"/>
        <v>-62.794922563368914</v>
      </c>
      <c r="K14" s="26">
        <f t="shared" si="4"/>
        <v>-909.547047895525</v>
      </c>
      <c r="L14" s="29">
        <f t="shared" si="5"/>
        <v>-373.05994953676515</v>
      </c>
      <c r="M14" s="29">
        <f t="shared" si="6"/>
        <v>882.8385017306136</v>
      </c>
      <c r="N14" s="27">
        <f t="shared" si="7"/>
        <v>1814129</v>
      </c>
      <c r="O14" s="25">
        <f t="shared" si="8"/>
        <v>-342781.562711171</v>
      </c>
      <c r="P14" s="25">
        <f t="shared" si="9"/>
        <v>-311233.3001241159</v>
      </c>
      <c r="Q14" s="25">
        <f t="shared" si="10"/>
        <v>-31548.2625870551</v>
      </c>
      <c r="R14" s="25">
        <f t="shared" si="11"/>
        <v>-2828398.7527644555</v>
      </c>
      <c r="S14" s="29">
        <f t="shared" si="12"/>
        <v>-374329.8252982261</v>
      </c>
      <c r="T14" s="29">
        <f t="shared" si="13"/>
        <v>256635.42644287553</v>
      </c>
      <c r="U14" s="28">
        <f t="shared" si="14"/>
        <v>33776.947869142</v>
      </c>
      <c r="V14" s="30">
        <f t="shared" si="15"/>
        <v>34118.352126423386</v>
      </c>
      <c r="W14" s="30">
        <f t="shared" si="16"/>
        <v>-341.40425728138507</v>
      </c>
      <c r="X14" s="30">
        <f t="shared" si="17"/>
        <v>33435.543611860616</v>
      </c>
    </row>
    <row r="15" spans="1:24" ht="15">
      <c r="A15" s="63">
        <v>45208</v>
      </c>
      <c r="B15" s="56">
        <v>1962</v>
      </c>
      <c r="C15" s="56">
        <v>912</v>
      </c>
      <c r="D15" s="56">
        <v>1995688</v>
      </c>
      <c r="E15" s="56">
        <v>1098420</v>
      </c>
      <c r="F15" s="30">
        <v>33604.65</v>
      </c>
      <c r="G15" s="49">
        <f t="shared" si="0"/>
        <v>1050</v>
      </c>
      <c r="H15" s="26">
        <f t="shared" si="1"/>
        <v>-174.23852427605664</v>
      </c>
      <c r="I15" s="26">
        <f t="shared" si="2"/>
        <v>-182.59659918952593</v>
      </c>
      <c r="J15" s="26">
        <f t="shared" si="3"/>
        <v>8.358074913469295</v>
      </c>
      <c r="K15" s="26">
        <f t="shared" si="4"/>
        <v>-901.1889729820557</v>
      </c>
      <c r="L15" s="29">
        <f t="shared" si="5"/>
        <v>-165.88044936258734</v>
      </c>
      <c r="M15" s="29">
        <f t="shared" si="6"/>
        <v>-333.04194763197347</v>
      </c>
      <c r="N15" s="27">
        <f t="shared" si="7"/>
        <v>897268</v>
      </c>
      <c r="O15" s="25">
        <f t="shared" si="8"/>
        <v>-218776.6064400539</v>
      </c>
      <c r="P15" s="25">
        <f t="shared" si="9"/>
        <v>-250808.2351179101</v>
      </c>
      <c r="Q15" s="25">
        <f t="shared" si="10"/>
        <v>32031.628677856206</v>
      </c>
      <c r="R15" s="25">
        <f t="shared" si="11"/>
        <v>-2796367.1240865993</v>
      </c>
      <c r="S15" s="29">
        <f t="shared" si="12"/>
        <v>-186744.9777621977</v>
      </c>
      <c r="T15" s="29">
        <f t="shared" si="13"/>
        <v>-827377.5513193216</v>
      </c>
      <c r="U15" s="28">
        <f t="shared" si="14"/>
        <v>33759.7180822278</v>
      </c>
      <c r="V15" s="30">
        <f t="shared" si="15"/>
        <v>34092.66702010221</v>
      </c>
      <c r="W15" s="30">
        <f t="shared" si="16"/>
        <v>-332.94893787441106</v>
      </c>
      <c r="X15" s="30">
        <f t="shared" si="17"/>
        <v>33426.76914435339</v>
      </c>
    </row>
    <row r="16" spans="1:24" ht="15">
      <c r="A16" s="63">
        <v>45209</v>
      </c>
      <c r="B16" s="56">
        <v>2128</v>
      </c>
      <c r="C16" s="56">
        <v>764</v>
      </c>
      <c r="D16" s="56">
        <v>2876358</v>
      </c>
      <c r="E16" s="56">
        <v>599410</v>
      </c>
      <c r="F16" s="30">
        <v>33739.3</v>
      </c>
      <c r="G16" s="49">
        <f t="shared" si="0"/>
        <v>1364</v>
      </c>
      <c r="H16" s="26">
        <f t="shared" si="1"/>
        <v>-20.41467184845098</v>
      </c>
      <c r="I16" s="26">
        <f t="shared" si="2"/>
        <v>-105.26676923004963</v>
      </c>
      <c r="J16" s="26">
        <f t="shared" si="3"/>
        <v>84.85209738159865</v>
      </c>
      <c r="K16" s="26">
        <f t="shared" si="4"/>
        <v>-816.336875600457</v>
      </c>
      <c r="L16" s="29">
        <f t="shared" si="5"/>
        <v>64.43742553314767</v>
      </c>
      <c r="M16" s="29">
        <f t="shared" si="6"/>
        <v>-1632.6045220988253</v>
      </c>
      <c r="N16" s="27">
        <f t="shared" si="7"/>
        <v>2276948</v>
      </c>
      <c r="O16" s="25">
        <f t="shared" si="8"/>
        <v>30795.854203951487</v>
      </c>
      <c r="P16" s="25">
        <f t="shared" si="9"/>
        <v>-124420.4233620146</v>
      </c>
      <c r="Q16" s="25">
        <f t="shared" si="10"/>
        <v>155216.27756596607</v>
      </c>
      <c r="R16" s="25">
        <f t="shared" si="11"/>
        <v>-2641150.8465206334</v>
      </c>
      <c r="S16" s="29">
        <f t="shared" si="12"/>
        <v>186012.13176991756</v>
      </c>
      <c r="T16" s="29">
        <f t="shared" si="13"/>
        <v>-2918313.419549404</v>
      </c>
      <c r="U16" s="28">
        <f t="shared" si="14"/>
        <v>33757.67627400502</v>
      </c>
      <c r="V16" s="30">
        <f t="shared" si="15"/>
        <v>34074.9986690971</v>
      </c>
      <c r="W16" s="30">
        <f t="shared" si="16"/>
        <v>-317.3223950920801</v>
      </c>
      <c r="X16" s="30">
        <f t="shared" si="17"/>
        <v>33440.35387891294</v>
      </c>
    </row>
    <row r="17" spans="1:24" ht="15">
      <c r="A17" s="63">
        <v>45210</v>
      </c>
      <c r="B17" s="56">
        <v>1759</v>
      </c>
      <c r="C17" s="56">
        <v>1113</v>
      </c>
      <c r="D17" s="56">
        <v>1965326</v>
      </c>
      <c r="E17" s="56">
        <v>1577120</v>
      </c>
      <c r="F17" s="30">
        <v>33804.87</v>
      </c>
      <c r="G17" s="49">
        <f aca="true" t="shared" si="18" ref="G17:G80">IF(B17&gt;0,+B17-C17,"")</f>
        <v>646</v>
      </c>
      <c r="H17" s="26">
        <f aca="true" t="shared" si="19" ref="H17:H80">IF(B17&gt;0,0.1*G17+0.9*H16,"")</f>
        <v>46.226795336394126</v>
      </c>
      <c r="I17" s="26">
        <f aca="true" t="shared" si="20" ref="I17:I80">IF(B17&gt;0,0.05*G17+0.95*I16,"")</f>
        <v>-67.70343076854715</v>
      </c>
      <c r="J17" s="26">
        <f aca="true" t="shared" si="21" ref="J17:J80">IF(B17&gt;0,+H17-I17,"")</f>
        <v>113.93022610494128</v>
      </c>
      <c r="K17" s="26">
        <f aca="true" t="shared" si="22" ref="K17:K80">IF(B17&gt;0,+K16+J17,"")</f>
        <v>-702.4066494955157</v>
      </c>
      <c r="L17" s="29">
        <f aca="true" t="shared" si="23" ref="L17:L80">IF(B17&gt;0,+H17+J17,"")</f>
        <v>160.15702144133542</v>
      </c>
      <c r="M17" s="29">
        <f aca="true" t="shared" si="24" ref="M17:M80">IF(B17&gt;0,19*I17-18*H17,"")</f>
        <v>-2118.4475006574903</v>
      </c>
      <c r="N17" s="27">
        <f aca="true" t="shared" si="25" ref="N17:N80">IF(B17&gt;0,+D17-E17,"")</f>
        <v>388206</v>
      </c>
      <c r="O17" s="25">
        <f aca="true" t="shared" si="26" ref="O17:O80">IF(B17&gt;0,0.1*N17+0.9*O16,"")</f>
        <v>66536.86878355633</v>
      </c>
      <c r="P17" s="25">
        <f aca="true" t="shared" si="27" ref="P17:P80">IF(B17&gt;0,0.05*N17+0.95*P16,"")</f>
        <v>-98789.10219391386</v>
      </c>
      <c r="Q17" s="25">
        <f aca="true" t="shared" si="28" ref="Q17:Q80">IF(B17&gt;0,+O17-P17,"")</f>
        <v>165325.9709774702</v>
      </c>
      <c r="R17" s="25">
        <f aca="true" t="shared" si="29" ref="R17:R80">IF(B17&gt;0,+R16+Q17,"")</f>
        <v>-2475824.875543163</v>
      </c>
      <c r="S17" s="29">
        <f aca="true" t="shared" si="30" ref="S17:S80">IF(B17&gt;0,+O17+Q17,"")</f>
        <v>231862.83976102652</v>
      </c>
      <c r="T17" s="29">
        <f aca="true" t="shared" si="31" ref="T17:T80">IF(B17&gt;0,19*P17-18*O17,"")</f>
        <v>-3074656.5797883775</v>
      </c>
      <c r="U17" s="28">
        <f aca="true" t="shared" si="32" ref="U17:U80">IF(B17&gt;0,0.1*F17+0.9*U16,"")</f>
        <v>33762.39564660451</v>
      </c>
      <c r="V17" s="30">
        <f aca="true" t="shared" si="33" ref="V17:V80">IF(B17&gt;0,0.05*F17+0.95*V16,"")</f>
        <v>34061.49223564224</v>
      </c>
      <c r="W17" s="30">
        <f aca="true" t="shared" si="34" ref="W17:W80">IF(B17&gt;0,+U17-V17,"")</f>
        <v>-299.0965890377265</v>
      </c>
      <c r="X17" s="30">
        <f aca="true" t="shared" si="35" ref="X17:X80">IF(B17&gt;0,+U17+W17,"")</f>
        <v>33463.299057566786</v>
      </c>
    </row>
    <row r="18" spans="1:24" ht="15">
      <c r="A18" s="63">
        <v>45211</v>
      </c>
      <c r="B18" s="56">
        <v>486</v>
      </c>
      <c r="C18" s="56">
        <v>2405</v>
      </c>
      <c r="D18" s="56">
        <v>665485</v>
      </c>
      <c r="E18" s="56">
        <v>2937373</v>
      </c>
      <c r="F18" s="30">
        <v>33631.14</v>
      </c>
      <c r="G18" s="49">
        <f t="shared" si="18"/>
        <v>-1919</v>
      </c>
      <c r="H18" s="26">
        <f t="shared" si="19"/>
        <v>-150.2958841972453</v>
      </c>
      <c r="I18" s="26">
        <f t="shared" si="20"/>
        <v>-160.26825923011978</v>
      </c>
      <c r="J18" s="26">
        <f t="shared" si="21"/>
        <v>9.972375032874481</v>
      </c>
      <c r="K18" s="26">
        <f t="shared" si="22"/>
        <v>-692.4342744626413</v>
      </c>
      <c r="L18" s="29">
        <f t="shared" si="23"/>
        <v>-140.32350916437082</v>
      </c>
      <c r="M18" s="29">
        <f t="shared" si="24"/>
        <v>-339.7710098218604</v>
      </c>
      <c r="N18" s="27">
        <f t="shared" si="25"/>
        <v>-2271888</v>
      </c>
      <c r="O18" s="25">
        <f t="shared" si="26"/>
        <v>-167305.6180947993</v>
      </c>
      <c r="P18" s="25">
        <f t="shared" si="27"/>
        <v>-207444.04708421818</v>
      </c>
      <c r="Q18" s="25">
        <f t="shared" si="28"/>
        <v>40138.42898941887</v>
      </c>
      <c r="R18" s="25">
        <f t="shared" si="29"/>
        <v>-2435686.4465537444</v>
      </c>
      <c r="S18" s="29">
        <f t="shared" si="30"/>
        <v>-127167.18910538044</v>
      </c>
      <c r="T18" s="29">
        <f t="shared" si="31"/>
        <v>-929935.7688937578</v>
      </c>
      <c r="U18" s="28">
        <f t="shared" si="32"/>
        <v>33749.270081944065</v>
      </c>
      <c r="V18" s="30">
        <f t="shared" si="33"/>
        <v>34039.97462386012</v>
      </c>
      <c r="W18" s="30">
        <f t="shared" si="34"/>
        <v>-290.70454191605677</v>
      </c>
      <c r="X18" s="30">
        <f t="shared" si="35"/>
        <v>33458.56554002801</v>
      </c>
    </row>
    <row r="19" spans="1:24" ht="15">
      <c r="A19" s="63">
        <v>45212</v>
      </c>
      <c r="B19" s="56">
        <v>1096</v>
      </c>
      <c r="C19" s="56">
        <v>1788</v>
      </c>
      <c r="D19" s="56">
        <v>1498095</v>
      </c>
      <c r="E19" s="56">
        <v>2013424</v>
      </c>
      <c r="F19" s="30">
        <v>33670.29</v>
      </c>
      <c r="G19" s="49">
        <f t="shared" si="18"/>
        <v>-692</v>
      </c>
      <c r="H19" s="26">
        <f t="shared" si="19"/>
        <v>-204.46629577752077</v>
      </c>
      <c r="I19" s="26">
        <f t="shared" si="20"/>
        <v>-186.85484626861378</v>
      </c>
      <c r="J19" s="26">
        <f t="shared" si="21"/>
        <v>-17.611449508906986</v>
      </c>
      <c r="K19" s="26">
        <f t="shared" si="22"/>
        <v>-710.0457239715482</v>
      </c>
      <c r="L19" s="29">
        <f t="shared" si="23"/>
        <v>-222.07774528642776</v>
      </c>
      <c r="M19" s="29">
        <f t="shared" si="24"/>
        <v>130.15124489171194</v>
      </c>
      <c r="N19" s="27">
        <f t="shared" si="25"/>
        <v>-515329</v>
      </c>
      <c r="O19" s="25">
        <f t="shared" si="26"/>
        <v>-202107.95628531938</v>
      </c>
      <c r="P19" s="25">
        <f t="shared" si="27"/>
        <v>-222838.29473000727</v>
      </c>
      <c r="Q19" s="25">
        <f t="shared" si="28"/>
        <v>20730.33844468789</v>
      </c>
      <c r="R19" s="25">
        <f t="shared" si="29"/>
        <v>-2414956.1081090565</v>
      </c>
      <c r="S19" s="29">
        <f t="shared" si="30"/>
        <v>-181377.6178406315</v>
      </c>
      <c r="T19" s="29">
        <f t="shared" si="31"/>
        <v>-595984.3867343892</v>
      </c>
      <c r="U19" s="28">
        <f t="shared" si="32"/>
        <v>33741.37207374966</v>
      </c>
      <c r="V19" s="30">
        <f t="shared" si="33"/>
        <v>34021.49039266711</v>
      </c>
      <c r="W19" s="30">
        <f t="shared" si="34"/>
        <v>-280.11831891744805</v>
      </c>
      <c r="X19" s="30">
        <f t="shared" si="35"/>
        <v>33461.253754832214</v>
      </c>
    </row>
    <row r="20" spans="1:24" ht="15">
      <c r="A20" s="63">
        <v>45215</v>
      </c>
      <c r="B20" s="56">
        <v>2132</v>
      </c>
      <c r="C20" s="56">
        <v>758</v>
      </c>
      <c r="D20" s="56">
        <v>2877177</v>
      </c>
      <c r="E20" s="56">
        <v>457168</v>
      </c>
      <c r="F20" s="30">
        <v>33984.54</v>
      </c>
      <c r="G20" s="49">
        <f t="shared" si="18"/>
        <v>1374</v>
      </c>
      <c r="H20" s="26">
        <f t="shared" si="19"/>
        <v>-46.61966619976869</v>
      </c>
      <c r="I20" s="26">
        <f t="shared" si="20"/>
        <v>-108.81210395518308</v>
      </c>
      <c r="J20" s="26">
        <f t="shared" si="21"/>
        <v>62.19243775541439</v>
      </c>
      <c r="K20" s="26">
        <f t="shared" si="22"/>
        <v>-647.8532862161338</v>
      </c>
      <c r="L20" s="29">
        <f t="shared" si="23"/>
        <v>15.572771555645701</v>
      </c>
      <c r="M20" s="29">
        <f t="shared" si="24"/>
        <v>-1228.2759835526422</v>
      </c>
      <c r="N20" s="27">
        <f t="shared" si="25"/>
        <v>2420009</v>
      </c>
      <c r="O20" s="25">
        <f t="shared" si="26"/>
        <v>60103.73934321257</v>
      </c>
      <c r="P20" s="25">
        <f t="shared" si="27"/>
        <v>-90695.9299935069</v>
      </c>
      <c r="Q20" s="25">
        <f t="shared" si="28"/>
        <v>150799.66933671947</v>
      </c>
      <c r="R20" s="25">
        <f t="shared" si="29"/>
        <v>-2264156.438772337</v>
      </c>
      <c r="S20" s="29">
        <f t="shared" si="30"/>
        <v>210903.40867993204</v>
      </c>
      <c r="T20" s="29">
        <f t="shared" si="31"/>
        <v>-2805089.9780544573</v>
      </c>
      <c r="U20" s="28">
        <f t="shared" si="32"/>
        <v>33765.688866374694</v>
      </c>
      <c r="V20" s="30">
        <f t="shared" si="33"/>
        <v>34019.64287303376</v>
      </c>
      <c r="W20" s="30">
        <f t="shared" si="34"/>
        <v>-253.95400665906345</v>
      </c>
      <c r="X20" s="30">
        <f t="shared" si="35"/>
        <v>33511.73485971563</v>
      </c>
    </row>
    <row r="21" spans="1:24" ht="15">
      <c r="A21" s="63">
        <v>45216</v>
      </c>
      <c r="B21" s="56">
        <v>1685</v>
      </c>
      <c r="C21" s="56">
        <v>1203</v>
      </c>
      <c r="D21" s="56">
        <v>2723759</v>
      </c>
      <c r="E21" s="56">
        <v>1020867</v>
      </c>
      <c r="F21" s="30">
        <v>33997.65</v>
      </c>
      <c r="G21" s="49">
        <f t="shared" si="18"/>
        <v>482</v>
      </c>
      <c r="H21" s="26">
        <f t="shared" si="19"/>
        <v>6.242300420208181</v>
      </c>
      <c r="I21" s="26">
        <f t="shared" si="20"/>
        <v>-79.27149875742393</v>
      </c>
      <c r="J21" s="26">
        <f t="shared" si="21"/>
        <v>85.51379917763211</v>
      </c>
      <c r="K21" s="26">
        <f t="shared" si="22"/>
        <v>-562.3394870385017</v>
      </c>
      <c r="L21" s="29">
        <f t="shared" si="23"/>
        <v>91.75609959784029</v>
      </c>
      <c r="M21" s="29">
        <f t="shared" si="24"/>
        <v>-1618.5198839548018</v>
      </c>
      <c r="N21" s="27">
        <f t="shared" si="25"/>
        <v>1702892</v>
      </c>
      <c r="O21" s="25">
        <f t="shared" si="26"/>
        <v>224382.56540889133</v>
      </c>
      <c r="P21" s="25">
        <f t="shared" si="27"/>
        <v>-1016.53349383155</v>
      </c>
      <c r="Q21" s="25">
        <f t="shared" si="28"/>
        <v>225399.09890272288</v>
      </c>
      <c r="R21" s="25">
        <f t="shared" si="29"/>
        <v>-2038757.3398696142</v>
      </c>
      <c r="S21" s="29">
        <f t="shared" si="30"/>
        <v>449781.66431161424</v>
      </c>
      <c r="T21" s="29">
        <f t="shared" si="31"/>
        <v>-4058200.3137428435</v>
      </c>
      <c r="U21" s="28">
        <f t="shared" si="32"/>
        <v>33788.884979737224</v>
      </c>
      <c r="V21" s="30">
        <f t="shared" si="33"/>
        <v>34018.54322938207</v>
      </c>
      <c r="W21" s="30">
        <f t="shared" si="34"/>
        <v>-229.65824964484636</v>
      </c>
      <c r="X21" s="30">
        <f t="shared" si="35"/>
        <v>33559.22673009238</v>
      </c>
    </row>
    <row r="22" spans="1:24" ht="15">
      <c r="A22" s="63">
        <v>45217</v>
      </c>
      <c r="B22" s="56">
        <v>482</v>
      </c>
      <c r="C22" s="56">
        <v>2412</v>
      </c>
      <c r="D22" s="56">
        <v>630651</v>
      </c>
      <c r="E22" s="56">
        <v>3025828</v>
      </c>
      <c r="F22" s="30">
        <v>33665.08</v>
      </c>
      <c r="G22" s="49">
        <f t="shared" si="18"/>
        <v>-1930</v>
      </c>
      <c r="H22" s="26">
        <f t="shared" si="19"/>
        <v>-187.38192962181265</v>
      </c>
      <c r="I22" s="26">
        <f t="shared" si="20"/>
        <v>-171.80792381955274</v>
      </c>
      <c r="J22" s="26">
        <f t="shared" si="21"/>
        <v>-15.574005802259904</v>
      </c>
      <c r="K22" s="26">
        <f t="shared" si="22"/>
        <v>-577.9134928407616</v>
      </c>
      <c r="L22" s="29">
        <f t="shared" si="23"/>
        <v>-202.95593542407255</v>
      </c>
      <c r="M22" s="29">
        <f t="shared" si="24"/>
        <v>108.5241806211252</v>
      </c>
      <c r="N22" s="27">
        <f t="shared" si="25"/>
        <v>-2395177</v>
      </c>
      <c r="O22" s="25">
        <f t="shared" si="26"/>
        <v>-37573.39113199781</v>
      </c>
      <c r="P22" s="25">
        <f t="shared" si="27"/>
        <v>-120724.55681913998</v>
      </c>
      <c r="Q22" s="25">
        <f t="shared" si="28"/>
        <v>83151.16568714217</v>
      </c>
      <c r="R22" s="25">
        <f t="shared" si="29"/>
        <v>-1955606.174182472</v>
      </c>
      <c r="S22" s="29">
        <f t="shared" si="30"/>
        <v>45577.774555144366</v>
      </c>
      <c r="T22" s="29">
        <f t="shared" si="31"/>
        <v>-1617445.539187699</v>
      </c>
      <c r="U22" s="28">
        <f t="shared" si="32"/>
        <v>33776.5044817635</v>
      </c>
      <c r="V22" s="30">
        <f t="shared" si="33"/>
        <v>34000.87006791296</v>
      </c>
      <c r="W22" s="30">
        <f t="shared" si="34"/>
        <v>-224.36558614946262</v>
      </c>
      <c r="X22" s="30">
        <f t="shared" si="35"/>
        <v>33552.138895614036</v>
      </c>
    </row>
    <row r="23" spans="1:24" ht="15">
      <c r="A23" s="63">
        <v>45218</v>
      </c>
      <c r="B23" s="56">
        <v>582</v>
      </c>
      <c r="C23" s="56">
        <v>2286</v>
      </c>
      <c r="D23" s="56">
        <v>930360</v>
      </c>
      <c r="E23" s="56">
        <v>2987588</v>
      </c>
      <c r="F23" s="30">
        <v>33414.17</v>
      </c>
      <c r="G23" s="49">
        <f t="shared" si="18"/>
        <v>-1704</v>
      </c>
      <c r="H23" s="26">
        <f t="shared" si="19"/>
        <v>-339.04373665963135</v>
      </c>
      <c r="I23" s="26">
        <f t="shared" si="20"/>
        <v>-248.4175276285751</v>
      </c>
      <c r="J23" s="26">
        <f t="shared" si="21"/>
        <v>-90.62620903105625</v>
      </c>
      <c r="K23" s="26">
        <f t="shared" si="22"/>
        <v>-668.5397018718179</v>
      </c>
      <c r="L23" s="29">
        <f t="shared" si="23"/>
        <v>-429.6699456906876</v>
      </c>
      <c r="M23" s="29">
        <f t="shared" si="24"/>
        <v>1382.854234930438</v>
      </c>
      <c r="N23" s="27">
        <f t="shared" si="25"/>
        <v>-2057228</v>
      </c>
      <c r="O23" s="25">
        <f t="shared" si="26"/>
        <v>-239538.85201879806</v>
      </c>
      <c r="P23" s="25">
        <f t="shared" si="27"/>
        <v>-217549.728978183</v>
      </c>
      <c r="Q23" s="25">
        <f t="shared" si="28"/>
        <v>-21989.123040615057</v>
      </c>
      <c r="R23" s="25">
        <f t="shared" si="29"/>
        <v>-1977595.2972230872</v>
      </c>
      <c r="S23" s="29">
        <f t="shared" si="30"/>
        <v>-261527.97505941312</v>
      </c>
      <c r="T23" s="29">
        <f t="shared" si="31"/>
        <v>178254.4857528885</v>
      </c>
      <c r="U23" s="28">
        <f t="shared" si="32"/>
        <v>33740.27103358715</v>
      </c>
      <c r="V23" s="30">
        <f t="shared" si="33"/>
        <v>33971.53506451731</v>
      </c>
      <c r="W23" s="30">
        <f t="shared" si="34"/>
        <v>-231.26403093015688</v>
      </c>
      <c r="X23" s="30">
        <f t="shared" si="35"/>
        <v>33509.007002656996</v>
      </c>
    </row>
    <row r="24" spans="1:24" ht="15">
      <c r="A24" s="63">
        <v>45219</v>
      </c>
      <c r="B24" s="56">
        <v>788</v>
      </c>
      <c r="C24" s="56">
        <v>2069</v>
      </c>
      <c r="D24" s="56">
        <v>830225</v>
      </c>
      <c r="E24" s="56">
        <v>3101879</v>
      </c>
      <c r="F24" s="30">
        <v>33127.28</v>
      </c>
      <c r="G24" s="49">
        <f t="shared" si="18"/>
        <v>-1281</v>
      </c>
      <c r="H24" s="26">
        <f t="shared" si="19"/>
        <v>-433.23936299366824</v>
      </c>
      <c r="I24" s="26">
        <f t="shared" si="20"/>
        <v>-300.0466512471463</v>
      </c>
      <c r="J24" s="26">
        <f t="shared" si="21"/>
        <v>-133.19271174652192</v>
      </c>
      <c r="K24" s="26">
        <f t="shared" si="22"/>
        <v>-801.7324136183398</v>
      </c>
      <c r="L24" s="29">
        <f t="shared" si="23"/>
        <v>-566.4320747401902</v>
      </c>
      <c r="M24" s="29">
        <f t="shared" si="24"/>
        <v>2097.422160190248</v>
      </c>
      <c r="N24" s="27">
        <f t="shared" si="25"/>
        <v>-2271654</v>
      </c>
      <c r="O24" s="25">
        <f t="shared" si="26"/>
        <v>-442750.36681691825</v>
      </c>
      <c r="P24" s="25">
        <f t="shared" si="27"/>
        <v>-320254.94252927386</v>
      </c>
      <c r="Q24" s="25">
        <f t="shared" si="28"/>
        <v>-122495.42428764439</v>
      </c>
      <c r="R24" s="25">
        <f t="shared" si="29"/>
        <v>-2100090.7215107316</v>
      </c>
      <c r="S24" s="29">
        <f t="shared" si="30"/>
        <v>-565245.7911045626</v>
      </c>
      <c r="T24" s="29">
        <f t="shared" si="31"/>
        <v>1884662.6946483254</v>
      </c>
      <c r="U24" s="28">
        <f t="shared" si="32"/>
        <v>33678.971930228436</v>
      </c>
      <c r="V24" s="30">
        <f t="shared" si="33"/>
        <v>33929.32231129144</v>
      </c>
      <c r="W24" s="30">
        <f t="shared" si="34"/>
        <v>-250.35038106300635</v>
      </c>
      <c r="X24" s="30">
        <f t="shared" si="35"/>
        <v>33428.62154916543</v>
      </c>
    </row>
    <row r="25" spans="1:24" ht="15">
      <c r="A25" s="63">
        <v>45222</v>
      </c>
      <c r="B25" s="56">
        <v>896</v>
      </c>
      <c r="C25" s="56">
        <v>1983</v>
      </c>
      <c r="D25" s="56">
        <v>1144029</v>
      </c>
      <c r="E25" s="56">
        <v>2574216</v>
      </c>
      <c r="F25" s="30">
        <v>32936.41</v>
      </c>
      <c r="G25" s="49">
        <f t="shared" si="18"/>
        <v>-1087</v>
      </c>
      <c r="H25" s="26">
        <f t="shared" si="19"/>
        <v>-498.6154266943014</v>
      </c>
      <c r="I25" s="26">
        <f t="shared" si="20"/>
        <v>-339.394318684789</v>
      </c>
      <c r="J25" s="26">
        <f t="shared" si="21"/>
        <v>-159.22110800951236</v>
      </c>
      <c r="K25" s="26">
        <f t="shared" si="22"/>
        <v>-960.9535216278522</v>
      </c>
      <c r="L25" s="29">
        <f t="shared" si="23"/>
        <v>-657.8365347038138</v>
      </c>
      <c r="M25" s="29">
        <f t="shared" si="24"/>
        <v>2526.585625486433</v>
      </c>
      <c r="N25" s="27">
        <f t="shared" si="25"/>
        <v>-1430187</v>
      </c>
      <c r="O25" s="25">
        <f t="shared" si="26"/>
        <v>-541494.0301352264</v>
      </c>
      <c r="P25" s="25">
        <f t="shared" si="27"/>
        <v>-375751.5454028102</v>
      </c>
      <c r="Q25" s="25">
        <f t="shared" si="28"/>
        <v>-165742.48473241623</v>
      </c>
      <c r="R25" s="25">
        <f t="shared" si="29"/>
        <v>-2265833.206243148</v>
      </c>
      <c r="S25" s="29">
        <f t="shared" si="30"/>
        <v>-707236.5148676427</v>
      </c>
      <c r="T25" s="29">
        <f t="shared" si="31"/>
        <v>2607613.1797806816</v>
      </c>
      <c r="U25" s="28">
        <f t="shared" si="32"/>
        <v>33604.715737205595</v>
      </c>
      <c r="V25" s="30">
        <f t="shared" si="33"/>
        <v>33879.67669572687</v>
      </c>
      <c r="W25" s="30">
        <f t="shared" si="34"/>
        <v>-274.96095852127473</v>
      </c>
      <c r="X25" s="30">
        <f t="shared" si="35"/>
        <v>33329.75477868432</v>
      </c>
    </row>
    <row r="26" spans="1:24" ht="15">
      <c r="A26" s="63">
        <v>45223</v>
      </c>
      <c r="B26" s="56">
        <v>2008</v>
      </c>
      <c r="C26" s="56">
        <v>872</v>
      </c>
      <c r="D26" s="56">
        <v>2473608</v>
      </c>
      <c r="E26" s="56">
        <v>1300910</v>
      </c>
      <c r="F26" s="30">
        <v>33141.38</v>
      </c>
      <c r="G26" s="49">
        <f t="shared" si="18"/>
        <v>1136</v>
      </c>
      <c r="H26" s="26">
        <f t="shared" si="19"/>
        <v>-335.1538840248712</v>
      </c>
      <c r="I26" s="26">
        <f t="shared" si="20"/>
        <v>-265.62460275054957</v>
      </c>
      <c r="J26" s="26">
        <f t="shared" si="21"/>
        <v>-69.52928127432165</v>
      </c>
      <c r="K26" s="26">
        <f t="shared" si="22"/>
        <v>-1030.4828029021737</v>
      </c>
      <c r="L26" s="29">
        <f t="shared" si="23"/>
        <v>-404.68316529919286</v>
      </c>
      <c r="M26" s="29">
        <f t="shared" si="24"/>
        <v>985.9024601872406</v>
      </c>
      <c r="N26" s="27">
        <f t="shared" si="25"/>
        <v>1172698</v>
      </c>
      <c r="O26" s="25">
        <f t="shared" si="26"/>
        <v>-370074.8271217038</v>
      </c>
      <c r="P26" s="25">
        <f t="shared" si="27"/>
        <v>-298329.06813266966</v>
      </c>
      <c r="Q26" s="25">
        <f t="shared" si="28"/>
        <v>-71745.75898903416</v>
      </c>
      <c r="R26" s="25">
        <f t="shared" si="29"/>
        <v>-2337578.9652321823</v>
      </c>
      <c r="S26" s="29">
        <f t="shared" si="30"/>
        <v>-441820.586110738</v>
      </c>
      <c r="T26" s="29">
        <f t="shared" si="31"/>
        <v>993094.5936699454</v>
      </c>
      <c r="U26" s="28">
        <f t="shared" si="32"/>
        <v>33558.38216348504</v>
      </c>
      <c r="V26" s="30">
        <f t="shared" si="33"/>
        <v>33842.761860940525</v>
      </c>
      <c r="W26" s="30">
        <f t="shared" si="34"/>
        <v>-284.37969745548617</v>
      </c>
      <c r="X26" s="30">
        <f t="shared" si="35"/>
        <v>33274.00246602955</v>
      </c>
    </row>
    <row r="27" spans="1:24" ht="15">
      <c r="A27" s="63">
        <v>45224</v>
      </c>
      <c r="B27" s="56">
        <v>683</v>
      </c>
      <c r="C27" s="56">
        <v>2230</v>
      </c>
      <c r="D27" s="56">
        <v>1060758</v>
      </c>
      <c r="E27" s="56">
        <v>2772891</v>
      </c>
      <c r="F27" s="30">
        <v>33035.93</v>
      </c>
      <c r="G27" s="49">
        <f t="shared" si="18"/>
        <v>-1547</v>
      </c>
      <c r="H27" s="26">
        <f t="shared" si="19"/>
        <v>-456.33849562238413</v>
      </c>
      <c r="I27" s="26">
        <f t="shared" si="20"/>
        <v>-329.69337261302206</v>
      </c>
      <c r="J27" s="26">
        <f t="shared" si="21"/>
        <v>-126.64512300936207</v>
      </c>
      <c r="K27" s="26">
        <f t="shared" si="22"/>
        <v>-1157.1279259115358</v>
      </c>
      <c r="L27" s="29">
        <f t="shared" si="23"/>
        <v>-582.9836186317461</v>
      </c>
      <c r="M27" s="29">
        <f t="shared" si="24"/>
        <v>1949.9188415554954</v>
      </c>
      <c r="N27" s="27">
        <f t="shared" si="25"/>
        <v>-1712133</v>
      </c>
      <c r="O27" s="25">
        <f t="shared" si="26"/>
        <v>-504280.6444095335</v>
      </c>
      <c r="P27" s="25">
        <f t="shared" si="27"/>
        <v>-369019.26472603617</v>
      </c>
      <c r="Q27" s="25">
        <f t="shared" si="28"/>
        <v>-135261.3796834973</v>
      </c>
      <c r="R27" s="25">
        <f t="shared" si="29"/>
        <v>-2472840.3449156797</v>
      </c>
      <c r="S27" s="29">
        <f t="shared" si="30"/>
        <v>-639542.0240930307</v>
      </c>
      <c r="T27" s="29">
        <f t="shared" si="31"/>
        <v>2065685.5695769154</v>
      </c>
      <c r="U27" s="28">
        <f t="shared" si="32"/>
        <v>33506.13694713653</v>
      </c>
      <c r="V27" s="30">
        <f t="shared" si="33"/>
        <v>33802.420267893496</v>
      </c>
      <c r="W27" s="30">
        <f t="shared" si="34"/>
        <v>-296.2833207569638</v>
      </c>
      <c r="X27" s="30">
        <f t="shared" si="35"/>
        <v>33209.85362637957</v>
      </c>
    </row>
    <row r="28" spans="1:24" ht="15">
      <c r="A28" s="63">
        <v>45225</v>
      </c>
      <c r="B28" s="56">
        <v>1508</v>
      </c>
      <c r="C28" s="56">
        <v>1355</v>
      </c>
      <c r="D28" s="56">
        <v>2166381</v>
      </c>
      <c r="E28" s="56">
        <v>2049573</v>
      </c>
      <c r="F28" s="30">
        <v>32784.3</v>
      </c>
      <c r="G28" s="49">
        <f t="shared" si="18"/>
        <v>153</v>
      </c>
      <c r="H28" s="26">
        <f t="shared" si="19"/>
        <v>-395.4046460601457</v>
      </c>
      <c r="I28" s="26">
        <f t="shared" si="20"/>
        <v>-305.55870398237096</v>
      </c>
      <c r="J28" s="26">
        <f t="shared" si="21"/>
        <v>-89.84594207777474</v>
      </c>
      <c r="K28" s="26">
        <f t="shared" si="22"/>
        <v>-1246.9738679893105</v>
      </c>
      <c r="L28" s="29">
        <f t="shared" si="23"/>
        <v>-485.25058813792043</v>
      </c>
      <c r="M28" s="29">
        <f t="shared" si="24"/>
        <v>1311.6682534175743</v>
      </c>
      <c r="N28" s="27">
        <f t="shared" si="25"/>
        <v>116808</v>
      </c>
      <c r="O28" s="25">
        <f t="shared" si="26"/>
        <v>-442171.7799685802</v>
      </c>
      <c r="P28" s="25">
        <f t="shared" si="27"/>
        <v>-344727.9014897343</v>
      </c>
      <c r="Q28" s="25">
        <f t="shared" si="28"/>
        <v>-97443.87847884587</v>
      </c>
      <c r="R28" s="25">
        <f t="shared" si="29"/>
        <v>-2570284.2233945257</v>
      </c>
      <c r="S28" s="29">
        <f t="shared" si="30"/>
        <v>-539615.658447426</v>
      </c>
      <c r="T28" s="29">
        <f t="shared" si="31"/>
        <v>1409261.9111294914</v>
      </c>
      <c r="U28" s="28">
        <f t="shared" si="32"/>
        <v>33433.953252422885</v>
      </c>
      <c r="V28" s="30">
        <f t="shared" si="33"/>
        <v>33751.51425449882</v>
      </c>
      <c r="W28" s="30">
        <f t="shared" si="34"/>
        <v>-317.5610020759341</v>
      </c>
      <c r="X28" s="30">
        <f t="shared" si="35"/>
        <v>33116.39225034695</v>
      </c>
    </row>
    <row r="29" spans="1:24" ht="15">
      <c r="A29" s="63">
        <v>45226</v>
      </c>
      <c r="B29" s="56">
        <v>749</v>
      </c>
      <c r="C29" s="56">
        <v>2137</v>
      </c>
      <c r="D29" s="56">
        <v>849265</v>
      </c>
      <c r="E29" s="56">
        <v>3087743</v>
      </c>
      <c r="F29" s="30">
        <v>32417.59</v>
      </c>
      <c r="G29" s="49">
        <f t="shared" si="18"/>
        <v>-1388</v>
      </c>
      <c r="H29" s="26">
        <f t="shared" si="19"/>
        <v>-494.66418145413115</v>
      </c>
      <c r="I29" s="26">
        <f t="shared" si="20"/>
        <v>-359.68076878325235</v>
      </c>
      <c r="J29" s="26">
        <f t="shared" si="21"/>
        <v>-134.9834126708788</v>
      </c>
      <c r="K29" s="26">
        <f t="shared" si="22"/>
        <v>-1381.9572806601893</v>
      </c>
      <c r="L29" s="29">
        <f t="shared" si="23"/>
        <v>-629.64759412501</v>
      </c>
      <c r="M29" s="29">
        <f t="shared" si="24"/>
        <v>2070.020659292565</v>
      </c>
      <c r="N29" s="27">
        <f t="shared" si="25"/>
        <v>-2238478</v>
      </c>
      <c r="O29" s="25">
        <f t="shared" si="26"/>
        <v>-621802.4019717221</v>
      </c>
      <c r="P29" s="25">
        <f t="shared" si="27"/>
        <v>-439415.4064152476</v>
      </c>
      <c r="Q29" s="25">
        <f t="shared" si="28"/>
        <v>-182386.99555647455</v>
      </c>
      <c r="R29" s="25">
        <f t="shared" si="29"/>
        <v>-2752671.2189510004</v>
      </c>
      <c r="S29" s="29">
        <f t="shared" si="30"/>
        <v>-804189.3975281967</v>
      </c>
      <c r="T29" s="29">
        <f t="shared" si="31"/>
        <v>2843550.513601294</v>
      </c>
      <c r="U29" s="28">
        <f t="shared" si="32"/>
        <v>33332.3169271806</v>
      </c>
      <c r="V29" s="30">
        <f t="shared" si="33"/>
        <v>33684.81804177388</v>
      </c>
      <c r="W29" s="30">
        <f t="shared" si="34"/>
        <v>-352.50111459328036</v>
      </c>
      <c r="X29" s="30">
        <f t="shared" si="35"/>
        <v>32979.815812587316</v>
      </c>
    </row>
    <row r="30" spans="1:24" ht="15">
      <c r="A30" s="63">
        <v>45229</v>
      </c>
      <c r="B30" s="56">
        <v>1999</v>
      </c>
      <c r="C30" s="56">
        <v>882</v>
      </c>
      <c r="D30" s="56">
        <v>2611422</v>
      </c>
      <c r="E30" s="56">
        <v>1249592</v>
      </c>
      <c r="F30" s="30">
        <v>32928.96</v>
      </c>
      <c r="G30" s="49">
        <f t="shared" si="18"/>
        <v>1117</v>
      </c>
      <c r="H30" s="26">
        <f t="shared" si="19"/>
        <v>-333.49776330871805</v>
      </c>
      <c r="I30" s="26">
        <f t="shared" si="20"/>
        <v>-285.8467303440897</v>
      </c>
      <c r="J30" s="26">
        <f t="shared" si="21"/>
        <v>-47.65103296462837</v>
      </c>
      <c r="K30" s="26">
        <f t="shared" si="22"/>
        <v>-1429.6083136248176</v>
      </c>
      <c r="L30" s="29">
        <f t="shared" si="23"/>
        <v>-381.1487962733464</v>
      </c>
      <c r="M30" s="29">
        <f t="shared" si="24"/>
        <v>571.8718630192216</v>
      </c>
      <c r="N30" s="27">
        <f t="shared" si="25"/>
        <v>1361830</v>
      </c>
      <c r="O30" s="25">
        <f t="shared" si="26"/>
        <v>-423439.16177455</v>
      </c>
      <c r="P30" s="25">
        <f t="shared" si="27"/>
        <v>-349353.1360944852</v>
      </c>
      <c r="Q30" s="25">
        <f t="shared" si="28"/>
        <v>-74086.0256800648</v>
      </c>
      <c r="R30" s="25">
        <f t="shared" si="29"/>
        <v>-2826757.244631065</v>
      </c>
      <c r="S30" s="29">
        <f t="shared" si="30"/>
        <v>-497525.1874546148</v>
      </c>
      <c r="T30" s="29">
        <f t="shared" si="31"/>
        <v>984195.3261466818</v>
      </c>
      <c r="U30" s="28">
        <f t="shared" si="32"/>
        <v>33291.98123446254</v>
      </c>
      <c r="V30" s="30">
        <f t="shared" si="33"/>
        <v>33647.02513968518</v>
      </c>
      <c r="W30" s="30">
        <f t="shared" si="34"/>
        <v>-355.04390522264293</v>
      </c>
      <c r="X30" s="30">
        <f t="shared" si="35"/>
        <v>32936.937329239896</v>
      </c>
    </row>
    <row r="31" spans="1:24" ht="15">
      <c r="A31" s="63">
        <v>45230</v>
      </c>
      <c r="B31" s="56">
        <v>2069</v>
      </c>
      <c r="C31" s="56">
        <v>834</v>
      </c>
      <c r="D31" s="56">
        <v>2898456</v>
      </c>
      <c r="E31" s="56">
        <v>1304477</v>
      </c>
      <c r="F31" s="30">
        <v>33052.87</v>
      </c>
      <c r="G31" s="49">
        <f t="shared" si="18"/>
        <v>1235</v>
      </c>
      <c r="H31" s="26">
        <f t="shared" si="19"/>
        <v>-176.64798697784624</v>
      </c>
      <c r="I31" s="26">
        <f t="shared" si="20"/>
        <v>-209.8043938268852</v>
      </c>
      <c r="J31" s="26">
        <f t="shared" si="21"/>
        <v>33.156406849038945</v>
      </c>
      <c r="K31" s="26">
        <f t="shared" si="22"/>
        <v>-1396.4519067757788</v>
      </c>
      <c r="L31" s="29">
        <f t="shared" si="23"/>
        <v>-143.4915801288073</v>
      </c>
      <c r="M31" s="29">
        <f t="shared" si="24"/>
        <v>-806.619717109586</v>
      </c>
      <c r="N31" s="27">
        <f t="shared" si="25"/>
        <v>1593979</v>
      </c>
      <c r="O31" s="25">
        <f t="shared" si="26"/>
        <v>-221697.34559709497</v>
      </c>
      <c r="P31" s="25">
        <f t="shared" si="27"/>
        <v>-252186.52928976092</v>
      </c>
      <c r="Q31" s="25">
        <f t="shared" si="28"/>
        <v>30489.183692665945</v>
      </c>
      <c r="R31" s="25">
        <f t="shared" si="29"/>
        <v>-2796268.0609383993</v>
      </c>
      <c r="S31" s="29">
        <f t="shared" si="30"/>
        <v>-191208.16190442903</v>
      </c>
      <c r="T31" s="29">
        <f t="shared" si="31"/>
        <v>-800991.8357577482</v>
      </c>
      <c r="U31" s="28">
        <f t="shared" si="32"/>
        <v>33268.070111016284</v>
      </c>
      <c r="V31" s="30">
        <f t="shared" si="33"/>
        <v>33617.31738270092</v>
      </c>
      <c r="W31" s="30">
        <f t="shared" si="34"/>
        <v>-349.2472716846387</v>
      </c>
      <c r="X31" s="30">
        <f t="shared" si="35"/>
        <v>32918.822839331646</v>
      </c>
    </row>
    <row r="32" spans="1:24" ht="15">
      <c r="A32" s="63">
        <v>45231</v>
      </c>
      <c r="B32" s="56">
        <v>1943</v>
      </c>
      <c r="C32" s="56">
        <v>954</v>
      </c>
      <c r="D32" s="56">
        <v>2420325</v>
      </c>
      <c r="E32" s="56">
        <v>1754812</v>
      </c>
      <c r="F32" s="30">
        <v>33274.58</v>
      </c>
      <c r="G32" s="49">
        <f t="shared" si="18"/>
        <v>989</v>
      </c>
      <c r="H32" s="26">
        <f t="shared" si="19"/>
        <v>-60.08318828006162</v>
      </c>
      <c r="I32" s="26">
        <f t="shared" si="20"/>
        <v>-149.8641741355409</v>
      </c>
      <c r="J32" s="26">
        <f t="shared" si="21"/>
        <v>89.78098585547929</v>
      </c>
      <c r="K32" s="26">
        <f t="shared" si="22"/>
        <v>-1306.6709209202995</v>
      </c>
      <c r="L32" s="29">
        <f t="shared" si="23"/>
        <v>29.697797575417667</v>
      </c>
      <c r="M32" s="29">
        <f t="shared" si="24"/>
        <v>-1765.921919534168</v>
      </c>
      <c r="N32" s="27">
        <f t="shared" si="25"/>
        <v>665513</v>
      </c>
      <c r="O32" s="25">
        <f t="shared" si="26"/>
        <v>-132976.3110373855</v>
      </c>
      <c r="P32" s="25">
        <f t="shared" si="27"/>
        <v>-206301.55282527287</v>
      </c>
      <c r="Q32" s="25">
        <f t="shared" si="28"/>
        <v>73325.24178788738</v>
      </c>
      <c r="R32" s="25">
        <f t="shared" si="29"/>
        <v>-2722942.819150512</v>
      </c>
      <c r="S32" s="29">
        <f t="shared" si="30"/>
        <v>-59651.069249498105</v>
      </c>
      <c r="T32" s="29">
        <f t="shared" si="31"/>
        <v>-1526155.905007246</v>
      </c>
      <c r="U32" s="28">
        <f t="shared" si="32"/>
        <v>33268.721099914655</v>
      </c>
      <c r="V32" s="30">
        <f t="shared" si="33"/>
        <v>33600.18051356588</v>
      </c>
      <c r="W32" s="30">
        <f t="shared" si="34"/>
        <v>-331.45941365122417</v>
      </c>
      <c r="X32" s="30">
        <f t="shared" si="35"/>
        <v>32937.26168626343</v>
      </c>
    </row>
    <row r="33" spans="1:24" ht="15">
      <c r="A33" s="63">
        <v>45232</v>
      </c>
      <c r="B33" s="56">
        <v>2583</v>
      </c>
      <c r="C33" s="56">
        <v>328</v>
      </c>
      <c r="D33" s="56">
        <v>4152017</v>
      </c>
      <c r="E33" s="56">
        <v>497312</v>
      </c>
      <c r="F33" s="30">
        <v>33839.08</v>
      </c>
      <c r="G33" s="49">
        <f t="shared" si="18"/>
        <v>2255</v>
      </c>
      <c r="H33" s="26">
        <f t="shared" si="19"/>
        <v>171.42513054794455</v>
      </c>
      <c r="I33" s="26">
        <f t="shared" si="20"/>
        <v>-29.620965428763867</v>
      </c>
      <c r="J33" s="26">
        <f t="shared" si="21"/>
        <v>201.04609597670841</v>
      </c>
      <c r="K33" s="26">
        <f t="shared" si="22"/>
        <v>-1105.6248249435912</v>
      </c>
      <c r="L33" s="29">
        <f t="shared" si="23"/>
        <v>372.47122652465293</v>
      </c>
      <c r="M33" s="29">
        <f t="shared" si="24"/>
        <v>-3648.4506930095154</v>
      </c>
      <c r="N33" s="27">
        <f t="shared" si="25"/>
        <v>3654705</v>
      </c>
      <c r="O33" s="25">
        <f t="shared" si="26"/>
        <v>245791.82006635307</v>
      </c>
      <c r="P33" s="25">
        <f t="shared" si="27"/>
        <v>-13251.225184009207</v>
      </c>
      <c r="Q33" s="25">
        <f t="shared" si="28"/>
        <v>259043.04525036228</v>
      </c>
      <c r="R33" s="25">
        <f t="shared" si="29"/>
        <v>-2463899.77390015</v>
      </c>
      <c r="S33" s="29">
        <f t="shared" si="30"/>
        <v>504834.8653167153</v>
      </c>
      <c r="T33" s="29">
        <f t="shared" si="31"/>
        <v>-4676026.039690531</v>
      </c>
      <c r="U33" s="28">
        <f t="shared" si="32"/>
        <v>33325.75698992319</v>
      </c>
      <c r="V33" s="30">
        <f t="shared" si="33"/>
        <v>33612.125487887584</v>
      </c>
      <c r="W33" s="30">
        <f t="shared" si="34"/>
        <v>-286.3684979643949</v>
      </c>
      <c r="X33" s="30">
        <f t="shared" si="35"/>
        <v>33039.388491958794</v>
      </c>
    </row>
    <row r="34" spans="1:24" ht="15">
      <c r="A34" s="63">
        <v>45233</v>
      </c>
      <c r="B34" s="56">
        <v>2416</v>
      </c>
      <c r="C34" s="56">
        <v>486</v>
      </c>
      <c r="D34" s="56">
        <v>3757703</v>
      </c>
      <c r="E34" s="56">
        <v>777324</v>
      </c>
      <c r="F34" s="30">
        <v>34061.32</v>
      </c>
      <c r="G34" s="49">
        <f t="shared" si="18"/>
        <v>1930</v>
      </c>
      <c r="H34" s="26">
        <f t="shared" si="19"/>
        <v>347.2826174931501</v>
      </c>
      <c r="I34" s="26">
        <f t="shared" si="20"/>
        <v>68.36008284267433</v>
      </c>
      <c r="J34" s="26">
        <f t="shared" si="21"/>
        <v>278.92253465047577</v>
      </c>
      <c r="K34" s="26">
        <f t="shared" si="22"/>
        <v>-826.7022902931154</v>
      </c>
      <c r="L34" s="29">
        <f t="shared" si="23"/>
        <v>626.2051521436258</v>
      </c>
      <c r="M34" s="29">
        <f t="shared" si="24"/>
        <v>-4952.24554086589</v>
      </c>
      <c r="N34" s="27">
        <f t="shared" si="25"/>
        <v>2980379</v>
      </c>
      <c r="O34" s="25">
        <f t="shared" si="26"/>
        <v>519250.5380597178</v>
      </c>
      <c r="P34" s="25">
        <f t="shared" si="27"/>
        <v>136430.28607519128</v>
      </c>
      <c r="Q34" s="25">
        <f t="shared" si="28"/>
        <v>382820.2519845265</v>
      </c>
      <c r="R34" s="25">
        <f t="shared" si="29"/>
        <v>-2081079.5219156235</v>
      </c>
      <c r="S34" s="29">
        <f t="shared" si="30"/>
        <v>902070.7900442444</v>
      </c>
      <c r="T34" s="29">
        <f t="shared" si="31"/>
        <v>-6754334.249646286</v>
      </c>
      <c r="U34" s="28">
        <f t="shared" si="32"/>
        <v>33399.31329093087</v>
      </c>
      <c r="V34" s="30">
        <f t="shared" si="33"/>
        <v>33634.58521349321</v>
      </c>
      <c r="W34" s="30">
        <f t="shared" si="34"/>
        <v>-235.27192256233684</v>
      </c>
      <c r="X34" s="30">
        <f t="shared" si="35"/>
        <v>33164.04136836853</v>
      </c>
    </row>
    <row r="35" spans="1:24" ht="15">
      <c r="A35" s="63">
        <v>45236</v>
      </c>
      <c r="B35" s="56">
        <v>800</v>
      </c>
      <c r="C35" s="56">
        <v>2077</v>
      </c>
      <c r="D35" s="56">
        <v>891555</v>
      </c>
      <c r="E35" s="56">
        <v>2705712</v>
      </c>
      <c r="F35" s="30">
        <v>34095.86</v>
      </c>
      <c r="G35" s="49">
        <f t="shared" si="18"/>
        <v>-1277</v>
      </c>
      <c r="H35" s="26">
        <f t="shared" si="19"/>
        <v>184.85435574383513</v>
      </c>
      <c r="I35" s="26">
        <f t="shared" si="20"/>
        <v>1.092078700540604</v>
      </c>
      <c r="J35" s="26">
        <f t="shared" si="21"/>
        <v>183.76227704329452</v>
      </c>
      <c r="K35" s="26">
        <f t="shared" si="22"/>
        <v>-642.9400132498209</v>
      </c>
      <c r="L35" s="29">
        <f t="shared" si="23"/>
        <v>368.6166327871297</v>
      </c>
      <c r="M35" s="29">
        <f t="shared" si="24"/>
        <v>-3306.628908078761</v>
      </c>
      <c r="N35" s="27">
        <f t="shared" si="25"/>
        <v>-1814157</v>
      </c>
      <c r="O35" s="25">
        <f t="shared" si="26"/>
        <v>285909.78425374604</v>
      </c>
      <c r="P35" s="25">
        <f t="shared" si="27"/>
        <v>38900.921771431706</v>
      </c>
      <c r="Q35" s="25">
        <f t="shared" si="28"/>
        <v>247008.86248231435</v>
      </c>
      <c r="R35" s="25">
        <f t="shared" si="29"/>
        <v>-1834070.659433309</v>
      </c>
      <c r="S35" s="29">
        <f t="shared" si="30"/>
        <v>532918.6467360604</v>
      </c>
      <c r="T35" s="29">
        <f t="shared" si="31"/>
        <v>-4407258.602910227</v>
      </c>
      <c r="U35" s="28">
        <f t="shared" si="32"/>
        <v>33468.967961837785</v>
      </c>
      <c r="V35" s="30">
        <f t="shared" si="33"/>
        <v>33657.64895281854</v>
      </c>
      <c r="W35" s="30">
        <f t="shared" si="34"/>
        <v>-188.68099098075618</v>
      </c>
      <c r="X35" s="30">
        <f t="shared" si="35"/>
        <v>33280.28697085703</v>
      </c>
    </row>
    <row r="36" spans="1:24" ht="15">
      <c r="A36" s="63">
        <v>45237</v>
      </c>
      <c r="B36" s="56">
        <v>1208</v>
      </c>
      <c r="C36" s="56">
        <v>1664</v>
      </c>
      <c r="D36" s="56">
        <v>1534463</v>
      </c>
      <c r="E36" s="56">
        <v>2198188</v>
      </c>
      <c r="F36" s="30">
        <v>34152.6</v>
      </c>
      <c r="G36" s="49">
        <f t="shared" si="18"/>
        <v>-456</v>
      </c>
      <c r="H36" s="26">
        <f t="shared" si="19"/>
        <v>120.76892016945163</v>
      </c>
      <c r="I36" s="26">
        <f t="shared" si="20"/>
        <v>-21.762525234486425</v>
      </c>
      <c r="J36" s="26">
        <f t="shared" si="21"/>
        <v>142.53144540393805</v>
      </c>
      <c r="K36" s="26">
        <f t="shared" si="22"/>
        <v>-500.4085678458829</v>
      </c>
      <c r="L36" s="29">
        <f t="shared" si="23"/>
        <v>263.3003655733897</v>
      </c>
      <c r="M36" s="29">
        <f t="shared" si="24"/>
        <v>-2587.3285425053714</v>
      </c>
      <c r="N36" s="27">
        <f t="shared" si="25"/>
        <v>-663725</v>
      </c>
      <c r="O36" s="25">
        <f t="shared" si="26"/>
        <v>190946.30582837143</v>
      </c>
      <c r="P36" s="25">
        <f t="shared" si="27"/>
        <v>3769.625682860118</v>
      </c>
      <c r="Q36" s="25">
        <f t="shared" si="28"/>
        <v>187176.68014551132</v>
      </c>
      <c r="R36" s="25">
        <f t="shared" si="29"/>
        <v>-1646893.9792877976</v>
      </c>
      <c r="S36" s="29">
        <f t="shared" si="30"/>
        <v>378122.9859738827</v>
      </c>
      <c r="T36" s="29">
        <f t="shared" si="31"/>
        <v>-3365410.6169363437</v>
      </c>
      <c r="U36" s="28">
        <f t="shared" si="32"/>
        <v>33537.33116565401</v>
      </c>
      <c r="V36" s="30">
        <f t="shared" si="33"/>
        <v>33682.39650517761</v>
      </c>
      <c r="W36" s="30">
        <f t="shared" si="34"/>
        <v>-145.06533952360041</v>
      </c>
      <c r="X36" s="30">
        <f t="shared" si="35"/>
        <v>33392.26582613041</v>
      </c>
    </row>
    <row r="37" spans="1:24" ht="15">
      <c r="A37" s="63">
        <v>45238</v>
      </c>
      <c r="B37" s="56">
        <v>1200</v>
      </c>
      <c r="C37" s="56">
        <v>1649</v>
      </c>
      <c r="D37" s="56">
        <v>1230325</v>
      </c>
      <c r="E37" s="56">
        <v>2433374</v>
      </c>
      <c r="F37" s="30">
        <v>34112.27</v>
      </c>
      <c r="G37" s="49">
        <f t="shared" si="18"/>
        <v>-449</v>
      </c>
      <c r="H37" s="26">
        <f t="shared" si="19"/>
        <v>63.79202815250646</v>
      </c>
      <c r="I37" s="26">
        <f t="shared" si="20"/>
        <v>-43.12439897276211</v>
      </c>
      <c r="J37" s="26">
        <f t="shared" si="21"/>
        <v>106.91642712526857</v>
      </c>
      <c r="K37" s="26">
        <f t="shared" si="22"/>
        <v>-393.4921407206143</v>
      </c>
      <c r="L37" s="29">
        <f t="shared" si="23"/>
        <v>170.70845527777504</v>
      </c>
      <c r="M37" s="29">
        <f t="shared" si="24"/>
        <v>-1967.6200872275963</v>
      </c>
      <c r="N37" s="27">
        <f t="shared" si="25"/>
        <v>-1203049</v>
      </c>
      <c r="O37" s="25">
        <f t="shared" si="26"/>
        <v>51546.7752455343</v>
      </c>
      <c r="P37" s="25">
        <f t="shared" si="27"/>
        <v>-56571.30560128289</v>
      </c>
      <c r="Q37" s="25">
        <f t="shared" si="28"/>
        <v>108118.08084681719</v>
      </c>
      <c r="R37" s="25">
        <f t="shared" si="29"/>
        <v>-1538775.8984409804</v>
      </c>
      <c r="S37" s="29">
        <f t="shared" si="30"/>
        <v>159664.8560923515</v>
      </c>
      <c r="T37" s="29">
        <f t="shared" si="31"/>
        <v>-2002696.7608439922</v>
      </c>
      <c r="U37" s="28">
        <f t="shared" si="32"/>
        <v>33594.82504908861</v>
      </c>
      <c r="V37" s="30">
        <f t="shared" si="33"/>
        <v>33703.89017991873</v>
      </c>
      <c r="W37" s="30">
        <f t="shared" si="34"/>
        <v>-109.06513083011669</v>
      </c>
      <c r="X37" s="30">
        <f t="shared" si="35"/>
        <v>33485.759918258496</v>
      </c>
    </row>
    <row r="38" spans="1:24" ht="15">
      <c r="A38" s="63">
        <v>45239</v>
      </c>
      <c r="B38" s="56">
        <v>754</v>
      </c>
      <c r="C38" s="56">
        <v>2126</v>
      </c>
      <c r="D38" s="56">
        <v>925006</v>
      </c>
      <c r="E38" s="56">
        <v>2943888</v>
      </c>
      <c r="F38" s="30">
        <v>33891.94</v>
      </c>
      <c r="G38" s="49">
        <f t="shared" si="18"/>
        <v>-1372</v>
      </c>
      <c r="H38" s="26">
        <f t="shared" si="19"/>
        <v>-79.7871746627442</v>
      </c>
      <c r="I38" s="26">
        <f t="shared" si="20"/>
        <v>-109.568179024124</v>
      </c>
      <c r="J38" s="26">
        <f t="shared" si="21"/>
        <v>29.7810043613798</v>
      </c>
      <c r="K38" s="26">
        <f t="shared" si="22"/>
        <v>-363.7111363592345</v>
      </c>
      <c r="L38" s="29">
        <f t="shared" si="23"/>
        <v>-50.006170301364406</v>
      </c>
      <c r="M38" s="29">
        <f t="shared" si="24"/>
        <v>-645.6262575289604</v>
      </c>
      <c r="N38" s="27">
        <f t="shared" si="25"/>
        <v>-2018882</v>
      </c>
      <c r="O38" s="25">
        <f t="shared" si="26"/>
        <v>-155496.10227901913</v>
      </c>
      <c r="P38" s="25">
        <f t="shared" si="27"/>
        <v>-154686.84032121874</v>
      </c>
      <c r="Q38" s="25">
        <f t="shared" si="28"/>
        <v>-809.2619578003942</v>
      </c>
      <c r="R38" s="25">
        <f t="shared" si="29"/>
        <v>-1539585.1603987808</v>
      </c>
      <c r="S38" s="29">
        <f t="shared" si="30"/>
        <v>-156305.36423681953</v>
      </c>
      <c r="T38" s="29">
        <f t="shared" si="31"/>
        <v>-140120.1250808118</v>
      </c>
      <c r="U38" s="28">
        <f t="shared" si="32"/>
        <v>33624.536544179755</v>
      </c>
      <c r="V38" s="30">
        <f t="shared" si="33"/>
        <v>33713.29267092279</v>
      </c>
      <c r="W38" s="30">
        <f t="shared" si="34"/>
        <v>-88.75612674303557</v>
      </c>
      <c r="X38" s="30">
        <f t="shared" si="35"/>
        <v>33535.78041743672</v>
      </c>
    </row>
    <row r="39" spans="1:24" ht="15">
      <c r="A39" s="63">
        <v>45240</v>
      </c>
      <c r="B39" s="56">
        <v>2095</v>
      </c>
      <c r="C39" s="56">
        <v>755</v>
      </c>
      <c r="D39" s="56">
        <v>2520002</v>
      </c>
      <c r="E39" s="56">
        <v>1085238</v>
      </c>
      <c r="F39" s="30">
        <v>34283.1</v>
      </c>
      <c r="G39" s="49">
        <f t="shared" si="18"/>
        <v>1340</v>
      </c>
      <c r="H39" s="26">
        <f t="shared" si="19"/>
        <v>62.19154280353021</v>
      </c>
      <c r="I39" s="26">
        <f t="shared" si="20"/>
        <v>-37.0897700729178</v>
      </c>
      <c r="J39" s="26">
        <f t="shared" si="21"/>
        <v>99.28131287644801</v>
      </c>
      <c r="K39" s="26">
        <f t="shared" si="22"/>
        <v>-264.4298234827865</v>
      </c>
      <c r="L39" s="29">
        <f t="shared" si="23"/>
        <v>161.47285567997824</v>
      </c>
      <c r="M39" s="29">
        <f t="shared" si="24"/>
        <v>-1824.153401848982</v>
      </c>
      <c r="N39" s="27">
        <f t="shared" si="25"/>
        <v>1434764</v>
      </c>
      <c r="O39" s="25">
        <f t="shared" si="26"/>
        <v>3529.9079488827556</v>
      </c>
      <c r="P39" s="25">
        <f t="shared" si="27"/>
        <v>-75214.29830515779</v>
      </c>
      <c r="Q39" s="25">
        <f t="shared" si="28"/>
        <v>78744.20625404055</v>
      </c>
      <c r="R39" s="25">
        <f t="shared" si="29"/>
        <v>-1460840.9541447402</v>
      </c>
      <c r="S39" s="29">
        <f t="shared" si="30"/>
        <v>82274.1142029233</v>
      </c>
      <c r="T39" s="29">
        <f t="shared" si="31"/>
        <v>-1492610.0108778877</v>
      </c>
      <c r="U39" s="28">
        <f t="shared" si="32"/>
        <v>33690.39288976178</v>
      </c>
      <c r="V39" s="30">
        <f t="shared" si="33"/>
        <v>33741.78303737665</v>
      </c>
      <c r="W39" s="30">
        <f t="shared" si="34"/>
        <v>-51.3901476148676</v>
      </c>
      <c r="X39" s="30">
        <f t="shared" si="35"/>
        <v>33639.00274214691</v>
      </c>
    </row>
    <row r="40" spans="1:24" ht="15">
      <c r="A40" s="63">
        <v>45243</v>
      </c>
      <c r="B40" s="56">
        <v>1403</v>
      </c>
      <c r="C40" s="56">
        <v>1456</v>
      </c>
      <c r="D40" s="56">
        <v>1491033</v>
      </c>
      <c r="E40" s="56">
        <v>1752559</v>
      </c>
      <c r="F40" s="30">
        <v>34337.87</v>
      </c>
      <c r="G40" s="49">
        <f t="shared" si="18"/>
        <v>-53</v>
      </c>
      <c r="H40" s="26">
        <f t="shared" si="19"/>
        <v>50.67238852317719</v>
      </c>
      <c r="I40" s="26">
        <f t="shared" si="20"/>
        <v>-37.88528156927191</v>
      </c>
      <c r="J40" s="26">
        <f t="shared" si="21"/>
        <v>88.5576700924491</v>
      </c>
      <c r="K40" s="26">
        <f t="shared" si="22"/>
        <v>-175.87215339033742</v>
      </c>
      <c r="L40" s="29">
        <f t="shared" si="23"/>
        <v>139.2300586156263</v>
      </c>
      <c r="M40" s="29">
        <f t="shared" si="24"/>
        <v>-1631.9233432333558</v>
      </c>
      <c r="N40" s="27">
        <f t="shared" si="25"/>
        <v>-261526</v>
      </c>
      <c r="O40" s="25">
        <f t="shared" si="26"/>
        <v>-22975.682846005522</v>
      </c>
      <c r="P40" s="25">
        <f t="shared" si="27"/>
        <v>-84529.8833898999</v>
      </c>
      <c r="Q40" s="25">
        <f t="shared" si="28"/>
        <v>61554.200543894374</v>
      </c>
      <c r="R40" s="25">
        <f t="shared" si="29"/>
        <v>-1399286.7536008458</v>
      </c>
      <c r="S40" s="29">
        <f t="shared" si="30"/>
        <v>38578.51769788885</v>
      </c>
      <c r="T40" s="29">
        <f t="shared" si="31"/>
        <v>-1192505.4931799988</v>
      </c>
      <c r="U40" s="28">
        <f t="shared" si="32"/>
        <v>33755.1406007856</v>
      </c>
      <c r="V40" s="30">
        <f t="shared" si="33"/>
        <v>33771.58738550782</v>
      </c>
      <c r="W40" s="30">
        <f t="shared" si="34"/>
        <v>-16.44678472221858</v>
      </c>
      <c r="X40" s="30">
        <f t="shared" si="35"/>
        <v>33738.69381606338</v>
      </c>
    </row>
    <row r="41" spans="1:24" ht="15">
      <c r="A41" s="63">
        <v>45244</v>
      </c>
      <c r="B41" s="56">
        <v>2667</v>
      </c>
      <c r="C41" s="56">
        <v>254</v>
      </c>
      <c r="D41" s="56">
        <v>4224206</v>
      </c>
      <c r="E41" s="56">
        <v>457009</v>
      </c>
      <c r="F41" s="30">
        <v>34827.7</v>
      </c>
      <c r="G41" s="49">
        <f t="shared" si="18"/>
        <v>2413</v>
      </c>
      <c r="H41" s="26">
        <f t="shared" si="19"/>
        <v>286.9051496708595</v>
      </c>
      <c r="I41" s="26">
        <f t="shared" si="20"/>
        <v>84.6589825091917</v>
      </c>
      <c r="J41" s="26">
        <f t="shared" si="21"/>
        <v>202.24616716166778</v>
      </c>
      <c r="K41" s="26">
        <f t="shared" si="22"/>
        <v>26.374013771330368</v>
      </c>
      <c r="L41" s="29">
        <f t="shared" si="23"/>
        <v>489.1513168325273</v>
      </c>
      <c r="M41" s="29">
        <f t="shared" si="24"/>
        <v>-3555.7720264008285</v>
      </c>
      <c r="N41" s="27">
        <f t="shared" si="25"/>
        <v>3767197</v>
      </c>
      <c r="O41" s="25">
        <f t="shared" si="26"/>
        <v>356041.58543859504</v>
      </c>
      <c r="P41" s="25">
        <f t="shared" si="27"/>
        <v>108056.4607795951</v>
      </c>
      <c r="Q41" s="25">
        <f t="shared" si="28"/>
        <v>247985.12465899994</v>
      </c>
      <c r="R41" s="25">
        <f t="shared" si="29"/>
        <v>-1151301.6289418458</v>
      </c>
      <c r="S41" s="29">
        <f t="shared" si="30"/>
        <v>604026.710097595</v>
      </c>
      <c r="T41" s="29">
        <f t="shared" si="31"/>
        <v>-4355675.783082404</v>
      </c>
      <c r="U41" s="28">
        <f t="shared" si="32"/>
        <v>33862.396540707035</v>
      </c>
      <c r="V41" s="30">
        <f t="shared" si="33"/>
        <v>33824.393016232425</v>
      </c>
      <c r="W41" s="30">
        <f t="shared" si="34"/>
        <v>38.00352447461046</v>
      </c>
      <c r="X41" s="30">
        <f t="shared" si="35"/>
        <v>33900.400065181646</v>
      </c>
    </row>
    <row r="42" spans="1:24" ht="15">
      <c r="A42" s="63">
        <v>45245</v>
      </c>
      <c r="B42" s="56">
        <v>1587</v>
      </c>
      <c r="C42" s="56">
        <v>1275</v>
      </c>
      <c r="D42" s="56">
        <v>2989268</v>
      </c>
      <c r="E42" s="56">
        <v>1299623</v>
      </c>
      <c r="F42" s="30">
        <v>34991.21</v>
      </c>
      <c r="G42" s="49">
        <f t="shared" si="18"/>
        <v>312</v>
      </c>
      <c r="H42" s="26">
        <f t="shared" si="19"/>
        <v>289.4146347037735</v>
      </c>
      <c r="I42" s="26">
        <f t="shared" si="20"/>
        <v>96.02603338373211</v>
      </c>
      <c r="J42" s="26">
        <f t="shared" si="21"/>
        <v>193.3886013200414</v>
      </c>
      <c r="K42" s="26">
        <f t="shared" si="22"/>
        <v>219.76261509137177</v>
      </c>
      <c r="L42" s="29">
        <f t="shared" si="23"/>
        <v>482.8032360238149</v>
      </c>
      <c r="M42" s="29">
        <f t="shared" si="24"/>
        <v>-3384.968790377013</v>
      </c>
      <c r="N42" s="27">
        <f t="shared" si="25"/>
        <v>1689645</v>
      </c>
      <c r="O42" s="25">
        <f t="shared" si="26"/>
        <v>489401.92689473554</v>
      </c>
      <c r="P42" s="25">
        <f t="shared" si="27"/>
        <v>187135.88774061535</v>
      </c>
      <c r="Q42" s="25">
        <f t="shared" si="28"/>
        <v>302266.0391541202</v>
      </c>
      <c r="R42" s="25">
        <f t="shared" si="29"/>
        <v>-849035.5897877256</v>
      </c>
      <c r="S42" s="29">
        <f t="shared" si="30"/>
        <v>791667.9660488558</v>
      </c>
      <c r="T42" s="29">
        <f t="shared" si="31"/>
        <v>-5253652.817033548</v>
      </c>
      <c r="U42" s="28">
        <f t="shared" si="32"/>
        <v>33975.27788663634</v>
      </c>
      <c r="V42" s="30">
        <f t="shared" si="33"/>
        <v>33882.73386542081</v>
      </c>
      <c r="W42" s="30">
        <f t="shared" si="34"/>
        <v>92.54402121552994</v>
      </c>
      <c r="X42" s="30">
        <f t="shared" si="35"/>
        <v>34067.82190785187</v>
      </c>
    </row>
    <row r="43" spans="1:24" ht="15">
      <c r="A43" s="63">
        <v>45246</v>
      </c>
      <c r="B43" s="56">
        <v>1086</v>
      </c>
      <c r="C43" s="56">
        <v>1761</v>
      </c>
      <c r="D43" s="56">
        <v>1092408</v>
      </c>
      <c r="E43" s="56">
        <v>2821232</v>
      </c>
      <c r="F43" s="30">
        <v>34945.47</v>
      </c>
      <c r="G43" s="49">
        <f t="shared" si="18"/>
        <v>-675</v>
      </c>
      <c r="H43" s="26">
        <f t="shared" si="19"/>
        <v>192.97317123339616</v>
      </c>
      <c r="I43" s="26">
        <f t="shared" si="20"/>
        <v>57.4747317145455</v>
      </c>
      <c r="J43" s="26">
        <f t="shared" si="21"/>
        <v>135.49843951885066</v>
      </c>
      <c r="K43" s="26">
        <f t="shared" si="22"/>
        <v>355.26105461022246</v>
      </c>
      <c r="L43" s="29">
        <f t="shared" si="23"/>
        <v>328.4716107522468</v>
      </c>
      <c r="M43" s="29">
        <f t="shared" si="24"/>
        <v>-2381.4971796247664</v>
      </c>
      <c r="N43" s="27">
        <f t="shared" si="25"/>
        <v>-1728824</v>
      </c>
      <c r="O43" s="25">
        <f t="shared" si="26"/>
        <v>267579.33420526196</v>
      </c>
      <c r="P43" s="25">
        <f t="shared" si="27"/>
        <v>91337.89335358457</v>
      </c>
      <c r="Q43" s="25">
        <f t="shared" si="28"/>
        <v>176241.44085167738</v>
      </c>
      <c r="R43" s="25">
        <f t="shared" si="29"/>
        <v>-672794.1489360482</v>
      </c>
      <c r="S43" s="29">
        <f t="shared" si="30"/>
        <v>443820.77505693934</v>
      </c>
      <c r="T43" s="29">
        <f t="shared" si="31"/>
        <v>-3081008.0419766083</v>
      </c>
      <c r="U43" s="28">
        <f t="shared" si="32"/>
        <v>34072.2970979727</v>
      </c>
      <c r="V43" s="30">
        <f t="shared" si="33"/>
        <v>33935.870672149766</v>
      </c>
      <c r="W43" s="30">
        <f t="shared" si="34"/>
        <v>136.42642582293774</v>
      </c>
      <c r="X43" s="30">
        <f t="shared" si="35"/>
        <v>34208.72352379564</v>
      </c>
    </row>
    <row r="44" spans="1:24" ht="15">
      <c r="A44" s="63">
        <v>45247</v>
      </c>
      <c r="B44" s="56">
        <v>1994</v>
      </c>
      <c r="C44" s="56">
        <v>842</v>
      </c>
      <c r="D44" s="56">
        <v>2727059</v>
      </c>
      <c r="E44" s="56">
        <v>1012138</v>
      </c>
      <c r="F44" s="30">
        <v>34947.28</v>
      </c>
      <c r="G44" s="49">
        <f t="shared" si="18"/>
        <v>1152</v>
      </c>
      <c r="H44" s="26">
        <f t="shared" si="19"/>
        <v>288.87585411005654</v>
      </c>
      <c r="I44" s="26">
        <f t="shared" si="20"/>
        <v>112.20099512881822</v>
      </c>
      <c r="J44" s="26">
        <f t="shared" si="21"/>
        <v>176.67485898123832</v>
      </c>
      <c r="K44" s="26">
        <f t="shared" si="22"/>
        <v>531.9359135914608</v>
      </c>
      <c r="L44" s="29">
        <f t="shared" si="23"/>
        <v>465.5507130912948</v>
      </c>
      <c r="M44" s="29">
        <f t="shared" si="24"/>
        <v>-3067.9464665334713</v>
      </c>
      <c r="N44" s="27">
        <f t="shared" si="25"/>
        <v>1714921</v>
      </c>
      <c r="O44" s="25">
        <f t="shared" si="26"/>
        <v>412313.5007847358</v>
      </c>
      <c r="P44" s="25">
        <f t="shared" si="27"/>
        <v>172517.04868590535</v>
      </c>
      <c r="Q44" s="25">
        <f t="shared" si="28"/>
        <v>239796.45209883043</v>
      </c>
      <c r="R44" s="25">
        <f t="shared" si="29"/>
        <v>-432997.6968372177</v>
      </c>
      <c r="S44" s="29">
        <f t="shared" si="30"/>
        <v>652109.9528835663</v>
      </c>
      <c r="T44" s="29">
        <f t="shared" si="31"/>
        <v>-4143819.089093042</v>
      </c>
      <c r="U44" s="28">
        <f t="shared" si="32"/>
        <v>34159.79538817544</v>
      </c>
      <c r="V44" s="30">
        <f t="shared" si="33"/>
        <v>33986.44113854227</v>
      </c>
      <c r="W44" s="30">
        <f t="shared" si="34"/>
        <v>173.35424963316473</v>
      </c>
      <c r="X44" s="30">
        <f t="shared" si="35"/>
        <v>34333.1496378086</v>
      </c>
    </row>
    <row r="45" spans="1:24" ht="15">
      <c r="A45" s="63">
        <v>45250</v>
      </c>
      <c r="B45" s="56">
        <v>1784</v>
      </c>
      <c r="C45" s="56">
        <v>1067</v>
      </c>
      <c r="D45" s="56">
        <v>2486637</v>
      </c>
      <c r="E45" s="56">
        <v>1098217</v>
      </c>
      <c r="F45" s="30">
        <v>35151.04</v>
      </c>
      <c r="G45" s="49">
        <f t="shared" si="18"/>
        <v>717</v>
      </c>
      <c r="H45" s="26">
        <f t="shared" si="19"/>
        <v>331.68826869905087</v>
      </c>
      <c r="I45" s="26">
        <f t="shared" si="20"/>
        <v>142.4409453723773</v>
      </c>
      <c r="J45" s="26">
        <f t="shared" si="21"/>
        <v>189.24732332667355</v>
      </c>
      <c r="K45" s="26">
        <f t="shared" si="22"/>
        <v>721.1832369181343</v>
      </c>
      <c r="L45" s="29">
        <f t="shared" si="23"/>
        <v>520.9355920257244</v>
      </c>
      <c r="M45" s="29">
        <f t="shared" si="24"/>
        <v>-3264.0108745077464</v>
      </c>
      <c r="N45" s="27">
        <f t="shared" si="25"/>
        <v>1388420</v>
      </c>
      <c r="O45" s="25">
        <f t="shared" si="26"/>
        <v>509924.1507062622</v>
      </c>
      <c r="P45" s="25">
        <f t="shared" si="27"/>
        <v>233312.19625161006</v>
      </c>
      <c r="Q45" s="25">
        <f t="shared" si="28"/>
        <v>276611.95445465215</v>
      </c>
      <c r="R45" s="25">
        <f t="shared" si="29"/>
        <v>-156385.74238256557</v>
      </c>
      <c r="S45" s="29">
        <f t="shared" si="30"/>
        <v>786536.1051609144</v>
      </c>
      <c r="T45" s="29">
        <f t="shared" si="31"/>
        <v>-4745702.983932129</v>
      </c>
      <c r="U45" s="28">
        <f t="shared" si="32"/>
        <v>34258.919849357895</v>
      </c>
      <c r="V45" s="30">
        <f t="shared" si="33"/>
        <v>34044.67108161516</v>
      </c>
      <c r="W45" s="30">
        <f t="shared" si="34"/>
        <v>214.24876774273434</v>
      </c>
      <c r="X45" s="30">
        <f t="shared" si="35"/>
        <v>34473.16861710063</v>
      </c>
    </row>
    <row r="46" spans="1:24" ht="15">
      <c r="A46" s="63">
        <v>45251</v>
      </c>
      <c r="B46" s="56">
        <v>943</v>
      </c>
      <c r="C46" s="56">
        <v>1884</v>
      </c>
      <c r="D46" s="56">
        <v>1101696</v>
      </c>
      <c r="E46" s="56">
        <v>2370127</v>
      </c>
      <c r="F46" s="30">
        <v>35088.29</v>
      </c>
      <c r="G46" s="49">
        <f t="shared" si="18"/>
        <v>-941</v>
      </c>
      <c r="H46" s="26">
        <f t="shared" si="19"/>
        <v>204.41944182914574</v>
      </c>
      <c r="I46" s="26">
        <f t="shared" si="20"/>
        <v>88.26889810375843</v>
      </c>
      <c r="J46" s="26">
        <f t="shared" si="21"/>
        <v>116.15054372538731</v>
      </c>
      <c r="K46" s="26">
        <f t="shared" si="22"/>
        <v>837.3337806435215</v>
      </c>
      <c r="L46" s="29">
        <f t="shared" si="23"/>
        <v>320.56998555453305</v>
      </c>
      <c r="M46" s="29">
        <f t="shared" si="24"/>
        <v>-2002.4408889532133</v>
      </c>
      <c r="N46" s="27">
        <f t="shared" si="25"/>
        <v>-1268431</v>
      </c>
      <c r="O46" s="25">
        <f t="shared" si="26"/>
        <v>332088.63563563605</v>
      </c>
      <c r="P46" s="25">
        <f t="shared" si="27"/>
        <v>158225.03643902956</v>
      </c>
      <c r="Q46" s="25">
        <f t="shared" si="28"/>
        <v>173863.5991966065</v>
      </c>
      <c r="R46" s="25">
        <f t="shared" si="29"/>
        <v>17477.85681404092</v>
      </c>
      <c r="S46" s="29">
        <f t="shared" si="30"/>
        <v>505952.23483224254</v>
      </c>
      <c r="T46" s="29">
        <f t="shared" si="31"/>
        <v>-2971319.749099887</v>
      </c>
      <c r="U46" s="28">
        <f t="shared" si="32"/>
        <v>34341.85686442211</v>
      </c>
      <c r="V46" s="30">
        <f t="shared" si="33"/>
        <v>34096.852027534405</v>
      </c>
      <c r="W46" s="30">
        <f t="shared" si="34"/>
        <v>245.00483688770328</v>
      </c>
      <c r="X46" s="30">
        <f t="shared" si="35"/>
        <v>34586.86170130981</v>
      </c>
    </row>
    <row r="47" spans="1:24" ht="15">
      <c r="A47" s="63">
        <v>45252</v>
      </c>
      <c r="B47" s="56">
        <v>1813</v>
      </c>
      <c r="C47" s="56">
        <v>1012</v>
      </c>
      <c r="D47" s="56">
        <v>1899417</v>
      </c>
      <c r="E47" s="56">
        <v>1078914</v>
      </c>
      <c r="F47" s="30">
        <v>35273.03</v>
      </c>
      <c r="G47" s="49">
        <f t="shared" si="18"/>
        <v>801</v>
      </c>
      <c r="H47" s="26">
        <f t="shared" si="19"/>
        <v>264.07749764623117</v>
      </c>
      <c r="I47" s="26">
        <f t="shared" si="20"/>
        <v>123.90545319857051</v>
      </c>
      <c r="J47" s="26">
        <f t="shared" si="21"/>
        <v>140.17204444766065</v>
      </c>
      <c r="K47" s="26">
        <f t="shared" si="22"/>
        <v>977.5058250911823</v>
      </c>
      <c r="L47" s="29">
        <f t="shared" si="23"/>
        <v>404.2495420938918</v>
      </c>
      <c r="M47" s="29">
        <f t="shared" si="24"/>
        <v>-2399.191346859321</v>
      </c>
      <c r="N47" s="27">
        <f t="shared" si="25"/>
        <v>820503</v>
      </c>
      <c r="O47" s="25">
        <f t="shared" si="26"/>
        <v>380930.0720720724</v>
      </c>
      <c r="P47" s="25">
        <f t="shared" si="27"/>
        <v>191338.93461707808</v>
      </c>
      <c r="Q47" s="25">
        <f t="shared" si="28"/>
        <v>189591.13745499434</v>
      </c>
      <c r="R47" s="25">
        <f t="shared" si="29"/>
        <v>207068.99426903526</v>
      </c>
      <c r="S47" s="29">
        <f t="shared" si="30"/>
        <v>570521.2095270668</v>
      </c>
      <c r="T47" s="29">
        <f t="shared" si="31"/>
        <v>-3221301.53957282</v>
      </c>
      <c r="U47" s="28">
        <f t="shared" si="32"/>
        <v>34434.97417797989</v>
      </c>
      <c r="V47" s="30">
        <f t="shared" si="33"/>
        <v>34155.66092615768</v>
      </c>
      <c r="W47" s="30">
        <f t="shared" si="34"/>
        <v>279.3132518222119</v>
      </c>
      <c r="X47" s="30">
        <f t="shared" si="35"/>
        <v>34714.287429802105</v>
      </c>
    </row>
    <row r="48" spans="1:24" ht="15">
      <c r="A48" s="63">
        <v>45254</v>
      </c>
      <c r="B48" s="56">
        <v>2040</v>
      </c>
      <c r="C48" s="56">
        <v>730</v>
      </c>
      <c r="D48" s="56">
        <v>1167148</v>
      </c>
      <c r="E48" s="56">
        <v>446836</v>
      </c>
      <c r="F48" s="30">
        <v>35390.15</v>
      </c>
      <c r="G48" s="49">
        <f t="shared" si="18"/>
        <v>1310</v>
      </c>
      <c r="H48" s="26">
        <f t="shared" si="19"/>
        <v>368.66974788160803</v>
      </c>
      <c r="I48" s="26">
        <f t="shared" si="20"/>
        <v>183.21018053864196</v>
      </c>
      <c r="J48" s="26">
        <f t="shared" si="21"/>
        <v>185.45956734296607</v>
      </c>
      <c r="K48" s="26">
        <f t="shared" si="22"/>
        <v>1162.9653924341483</v>
      </c>
      <c r="L48" s="29">
        <f t="shared" si="23"/>
        <v>554.1293152245742</v>
      </c>
      <c r="M48" s="29">
        <f t="shared" si="24"/>
        <v>-3155.0620316347477</v>
      </c>
      <c r="N48" s="27">
        <f t="shared" si="25"/>
        <v>720312</v>
      </c>
      <c r="O48" s="25">
        <f t="shared" si="26"/>
        <v>414868.2648648652</v>
      </c>
      <c r="P48" s="25">
        <f t="shared" si="27"/>
        <v>217787.58788622418</v>
      </c>
      <c r="Q48" s="25">
        <f t="shared" si="28"/>
        <v>197080.67697864104</v>
      </c>
      <c r="R48" s="25">
        <f t="shared" si="29"/>
        <v>404149.6712476763</v>
      </c>
      <c r="S48" s="29">
        <f t="shared" si="30"/>
        <v>611948.9418435063</v>
      </c>
      <c r="T48" s="29">
        <f t="shared" si="31"/>
        <v>-3329664.5977293146</v>
      </c>
      <c r="U48" s="28">
        <f t="shared" si="32"/>
        <v>34530.4917601819</v>
      </c>
      <c r="V48" s="30">
        <f t="shared" si="33"/>
        <v>34217.385379849795</v>
      </c>
      <c r="W48" s="30">
        <f t="shared" si="34"/>
        <v>313.10638033210853</v>
      </c>
      <c r="X48" s="30">
        <f t="shared" si="35"/>
        <v>34843.59814051401</v>
      </c>
    </row>
    <row r="49" spans="1:24" ht="15">
      <c r="A49" s="63">
        <v>45257</v>
      </c>
      <c r="B49" s="56">
        <v>1202</v>
      </c>
      <c r="C49" s="56">
        <v>1654</v>
      </c>
      <c r="D49" s="56">
        <v>1204606</v>
      </c>
      <c r="E49" s="56">
        <v>2138807</v>
      </c>
      <c r="F49" s="30">
        <v>35333.47</v>
      </c>
      <c r="G49" s="49">
        <f t="shared" si="18"/>
        <v>-452</v>
      </c>
      <c r="H49" s="26">
        <f t="shared" si="19"/>
        <v>286.60277309344724</v>
      </c>
      <c r="I49" s="26">
        <f t="shared" si="20"/>
        <v>151.44967151170985</v>
      </c>
      <c r="J49" s="26">
        <f t="shared" si="21"/>
        <v>135.1531015817374</v>
      </c>
      <c r="K49" s="26">
        <f t="shared" si="22"/>
        <v>1298.1184940158857</v>
      </c>
      <c r="L49" s="29">
        <f t="shared" si="23"/>
        <v>421.7558746751846</v>
      </c>
      <c r="M49" s="29">
        <f t="shared" si="24"/>
        <v>-2281.3061569595634</v>
      </c>
      <c r="N49" s="27">
        <f t="shared" si="25"/>
        <v>-934201</v>
      </c>
      <c r="O49" s="25">
        <f t="shared" si="26"/>
        <v>279961.33837837866</v>
      </c>
      <c r="P49" s="25">
        <f t="shared" si="27"/>
        <v>160188.15849191294</v>
      </c>
      <c r="Q49" s="25">
        <f t="shared" si="28"/>
        <v>119773.17988646572</v>
      </c>
      <c r="R49" s="25">
        <f t="shared" si="29"/>
        <v>523922.851134142</v>
      </c>
      <c r="S49" s="29">
        <f t="shared" si="30"/>
        <v>399734.5182648444</v>
      </c>
      <c r="T49" s="29">
        <f t="shared" si="31"/>
        <v>-1995729.07946447</v>
      </c>
      <c r="U49" s="28">
        <f t="shared" si="32"/>
        <v>34610.789584163715</v>
      </c>
      <c r="V49" s="30">
        <f t="shared" si="33"/>
        <v>34273.189610857306</v>
      </c>
      <c r="W49" s="30">
        <f t="shared" si="34"/>
        <v>337.5999733064091</v>
      </c>
      <c r="X49" s="30">
        <f t="shared" si="35"/>
        <v>34948.389557470124</v>
      </c>
    </row>
    <row r="50" spans="1:24" ht="15">
      <c r="A50" s="63">
        <v>45258</v>
      </c>
      <c r="B50" s="56">
        <v>1437</v>
      </c>
      <c r="C50" s="56">
        <v>1393</v>
      </c>
      <c r="D50" s="56">
        <v>2078793</v>
      </c>
      <c r="E50" s="56">
        <v>1403507</v>
      </c>
      <c r="F50" s="30">
        <v>35416.98</v>
      </c>
      <c r="G50" s="49">
        <f t="shared" si="18"/>
        <v>44</v>
      </c>
      <c r="H50" s="26">
        <f t="shared" si="19"/>
        <v>262.3424957841025</v>
      </c>
      <c r="I50" s="26">
        <f t="shared" si="20"/>
        <v>146.07718793612435</v>
      </c>
      <c r="J50" s="26">
        <f t="shared" si="21"/>
        <v>116.26530784797814</v>
      </c>
      <c r="K50" s="26">
        <f t="shared" si="22"/>
        <v>1414.383801863864</v>
      </c>
      <c r="L50" s="29">
        <f t="shared" si="23"/>
        <v>378.6078036320806</v>
      </c>
      <c r="M50" s="29">
        <f t="shared" si="24"/>
        <v>-1946.6983533274824</v>
      </c>
      <c r="N50" s="27">
        <f t="shared" si="25"/>
        <v>675286</v>
      </c>
      <c r="O50" s="25">
        <f t="shared" si="26"/>
        <v>319493.8045405408</v>
      </c>
      <c r="P50" s="25">
        <f t="shared" si="27"/>
        <v>185943.0505673173</v>
      </c>
      <c r="Q50" s="25">
        <f t="shared" si="28"/>
        <v>133550.7539732235</v>
      </c>
      <c r="R50" s="25">
        <f t="shared" si="29"/>
        <v>657473.6051073655</v>
      </c>
      <c r="S50" s="29">
        <f t="shared" si="30"/>
        <v>453044.5585137643</v>
      </c>
      <c r="T50" s="29">
        <f t="shared" si="31"/>
        <v>-2217970.520950706</v>
      </c>
      <c r="U50" s="28">
        <f t="shared" si="32"/>
        <v>34691.40862574734</v>
      </c>
      <c r="V50" s="30">
        <f t="shared" si="33"/>
        <v>34330.37913031444</v>
      </c>
      <c r="W50" s="30">
        <f t="shared" si="34"/>
        <v>361.02949543290015</v>
      </c>
      <c r="X50" s="30">
        <f t="shared" si="35"/>
        <v>35052.43812118024</v>
      </c>
    </row>
    <row r="51" spans="1:24" ht="15">
      <c r="A51" s="63">
        <v>45259</v>
      </c>
      <c r="B51" s="56">
        <v>1887</v>
      </c>
      <c r="C51" s="56">
        <v>987</v>
      </c>
      <c r="D51" s="56">
        <v>2720474</v>
      </c>
      <c r="E51" s="56">
        <v>1632342</v>
      </c>
      <c r="F51" s="30">
        <v>35430.42</v>
      </c>
      <c r="G51" s="49">
        <f t="shared" si="18"/>
        <v>900</v>
      </c>
      <c r="H51" s="26">
        <f t="shared" si="19"/>
        <v>326.10824620569224</v>
      </c>
      <c r="I51" s="26">
        <f t="shared" si="20"/>
        <v>183.77332853931813</v>
      </c>
      <c r="J51" s="26">
        <f t="shared" si="21"/>
        <v>142.3349176663741</v>
      </c>
      <c r="K51" s="26">
        <f t="shared" si="22"/>
        <v>1556.718719530238</v>
      </c>
      <c r="L51" s="29">
        <f t="shared" si="23"/>
        <v>468.44316387206635</v>
      </c>
      <c r="M51" s="29">
        <f t="shared" si="24"/>
        <v>-2378.2551894554153</v>
      </c>
      <c r="N51" s="27">
        <f t="shared" si="25"/>
        <v>1088132</v>
      </c>
      <c r="O51" s="25">
        <f t="shared" si="26"/>
        <v>396357.62408648676</v>
      </c>
      <c r="P51" s="25">
        <f t="shared" si="27"/>
        <v>231052.49803895142</v>
      </c>
      <c r="Q51" s="25">
        <f t="shared" si="28"/>
        <v>165305.12604753533</v>
      </c>
      <c r="R51" s="25">
        <f t="shared" si="29"/>
        <v>822778.7311549009</v>
      </c>
      <c r="S51" s="29">
        <f t="shared" si="30"/>
        <v>561662.7501340221</v>
      </c>
      <c r="T51" s="29">
        <f t="shared" si="31"/>
        <v>-2744439.7708166847</v>
      </c>
      <c r="U51" s="28">
        <f t="shared" si="32"/>
        <v>34765.309763172605</v>
      </c>
      <c r="V51" s="30">
        <f t="shared" si="33"/>
        <v>34385.38117379871</v>
      </c>
      <c r="W51" s="30">
        <f t="shared" si="34"/>
        <v>379.92858937389246</v>
      </c>
      <c r="X51" s="30">
        <f t="shared" si="35"/>
        <v>35145.2383525465</v>
      </c>
    </row>
    <row r="52" spans="1:24" ht="15">
      <c r="A52" s="63">
        <v>45260</v>
      </c>
      <c r="B52" s="56">
        <v>1786</v>
      </c>
      <c r="C52" s="56">
        <v>1038</v>
      </c>
      <c r="D52" s="56">
        <v>3594317</v>
      </c>
      <c r="E52" s="56">
        <v>1668862</v>
      </c>
      <c r="F52" s="30">
        <v>35950.89</v>
      </c>
      <c r="G52" s="49">
        <f t="shared" si="18"/>
        <v>748</v>
      </c>
      <c r="H52" s="26">
        <f t="shared" si="19"/>
        <v>368.29742158512306</v>
      </c>
      <c r="I52" s="26">
        <f t="shared" si="20"/>
        <v>211.98466211235223</v>
      </c>
      <c r="J52" s="26">
        <f t="shared" si="21"/>
        <v>156.31275947277084</v>
      </c>
      <c r="K52" s="26">
        <f t="shared" si="22"/>
        <v>1713.0314790030088</v>
      </c>
      <c r="L52" s="29">
        <f t="shared" si="23"/>
        <v>524.6101810578939</v>
      </c>
      <c r="M52" s="29">
        <f t="shared" si="24"/>
        <v>-2601.6450083975233</v>
      </c>
      <c r="N52" s="27">
        <f t="shared" si="25"/>
        <v>1925455</v>
      </c>
      <c r="O52" s="25">
        <f t="shared" si="26"/>
        <v>549267.361677838</v>
      </c>
      <c r="P52" s="25">
        <f t="shared" si="27"/>
        <v>315772.62313700386</v>
      </c>
      <c r="Q52" s="25">
        <f t="shared" si="28"/>
        <v>233494.73854083417</v>
      </c>
      <c r="R52" s="25">
        <f t="shared" si="29"/>
        <v>1056273.469695735</v>
      </c>
      <c r="S52" s="29">
        <f t="shared" si="30"/>
        <v>782762.1002186722</v>
      </c>
      <c r="T52" s="29">
        <f t="shared" si="31"/>
        <v>-3887132.6705980124</v>
      </c>
      <c r="U52" s="28">
        <f t="shared" si="32"/>
        <v>34883.86778685535</v>
      </c>
      <c r="V52" s="30">
        <f t="shared" si="33"/>
        <v>34463.656615108775</v>
      </c>
      <c r="W52" s="30">
        <f t="shared" si="34"/>
        <v>420.2111717465741</v>
      </c>
      <c r="X52" s="30">
        <f t="shared" si="35"/>
        <v>35304.078958601924</v>
      </c>
    </row>
    <row r="53" spans="1:24" ht="15">
      <c r="A53" s="63">
        <v>45261</v>
      </c>
      <c r="B53" s="56">
        <v>2469</v>
      </c>
      <c r="C53" s="56">
        <v>421</v>
      </c>
      <c r="D53" s="56">
        <v>3763004</v>
      </c>
      <c r="E53" s="56">
        <v>608294</v>
      </c>
      <c r="F53" s="30">
        <v>36245.5</v>
      </c>
      <c r="G53" s="49">
        <f t="shared" si="18"/>
        <v>2048</v>
      </c>
      <c r="H53" s="26">
        <f t="shared" si="19"/>
        <v>536.2676794266108</v>
      </c>
      <c r="I53" s="26">
        <f t="shared" si="20"/>
        <v>303.7854290067346</v>
      </c>
      <c r="J53" s="26">
        <f t="shared" si="21"/>
        <v>232.4822504198762</v>
      </c>
      <c r="K53" s="26">
        <f t="shared" si="22"/>
        <v>1945.513729422885</v>
      </c>
      <c r="L53" s="29">
        <f t="shared" si="23"/>
        <v>768.749929846487</v>
      </c>
      <c r="M53" s="29">
        <f t="shared" si="24"/>
        <v>-3880.895078551037</v>
      </c>
      <c r="N53" s="27">
        <f t="shared" si="25"/>
        <v>3154710</v>
      </c>
      <c r="O53" s="25">
        <f t="shared" si="26"/>
        <v>809811.6255100542</v>
      </c>
      <c r="P53" s="25">
        <f t="shared" si="27"/>
        <v>457719.49198015366</v>
      </c>
      <c r="Q53" s="25">
        <f t="shared" si="28"/>
        <v>352092.1335299005</v>
      </c>
      <c r="R53" s="25">
        <f t="shared" si="29"/>
        <v>1408365.6032256356</v>
      </c>
      <c r="S53" s="29">
        <f t="shared" si="30"/>
        <v>1161903.7590399547</v>
      </c>
      <c r="T53" s="29">
        <f t="shared" si="31"/>
        <v>-5879938.911558054</v>
      </c>
      <c r="U53" s="28">
        <f t="shared" si="32"/>
        <v>35020.03100816982</v>
      </c>
      <c r="V53" s="30">
        <f t="shared" si="33"/>
        <v>34552.74878435334</v>
      </c>
      <c r="W53" s="30">
        <f t="shared" si="34"/>
        <v>467.28222381648084</v>
      </c>
      <c r="X53" s="30">
        <f t="shared" si="35"/>
        <v>35487.3132319863</v>
      </c>
    </row>
    <row r="54" spans="1:24" ht="15">
      <c r="A54" s="63">
        <v>45264</v>
      </c>
      <c r="B54" s="56">
        <v>1414</v>
      </c>
      <c r="C54" s="56">
        <v>1451</v>
      </c>
      <c r="D54" s="56">
        <v>2123009</v>
      </c>
      <c r="E54" s="56">
        <v>2192824</v>
      </c>
      <c r="F54" s="30">
        <v>36204.44</v>
      </c>
      <c r="G54" s="49">
        <f t="shared" si="18"/>
        <v>-37</v>
      </c>
      <c r="H54" s="26">
        <f t="shared" si="19"/>
        <v>478.9409114839498</v>
      </c>
      <c r="I54" s="26">
        <f t="shared" si="20"/>
        <v>286.74615755639786</v>
      </c>
      <c r="J54" s="26">
        <f t="shared" si="21"/>
        <v>192.19475392755191</v>
      </c>
      <c r="K54" s="26">
        <f t="shared" si="22"/>
        <v>2137.708483350437</v>
      </c>
      <c r="L54" s="29">
        <f t="shared" si="23"/>
        <v>671.1356654115017</v>
      </c>
      <c r="M54" s="29">
        <f t="shared" si="24"/>
        <v>-3172.759413139537</v>
      </c>
      <c r="N54" s="27">
        <f t="shared" si="25"/>
        <v>-69815</v>
      </c>
      <c r="O54" s="25">
        <f t="shared" si="26"/>
        <v>721848.9629590488</v>
      </c>
      <c r="P54" s="25">
        <f t="shared" si="27"/>
        <v>431342.76738114597</v>
      </c>
      <c r="Q54" s="25">
        <f t="shared" si="28"/>
        <v>290506.19557790284</v>
      </c>
      <c r="R54" s="25">
        <f t="shared" si="29"/>
        <v>1698871.7988035385</v>
      </c>
      <c r="S54" s="29">
        <f t="shared" si="30"/>
        <v>1012355.1585369516</v>
      </c>
      <c r="T54" s="29">
        <f t="shared" si="31"/>
        <v>-4797768.753021106</v>
      </c>
      <c r="U54" s="28">
        <f t="shared" si="32"/>
        <v>35138.47190735284</v>
      </c>
      <c r="V54" s="30">
        <f t="shared" si="33"/>
        <v>34635.333345135674</v>
      </c>
      <c r="W54" s="30">
        <f t="shared" si="34"/>
        <v>503.1385622171656</v>
      </c>
      <c r="X54" s="30">
        <f t="shared" si="35"/>
        <v>35641.610469570005</v>
      </c>
    </row>
    <row r="55" spans="1:24" ht="15">
      <c r="A55" s="63">
        <v>45265</v>
      </c>
      <c r="B55" s="56">
        <v>853</v>
      </c>
      <c r="C55" s="56">
        <v>1994</v>
      </c>
      <c r="D55" s="56">
        <v>837494</v>
      </c>
      <c r="E55" s="56">
        <v>3047896</v>
      </c>
      <c r="F55" s="30">
        <v>36124.56</v>
      </c>
      <c r="G55" s="49">
        <f t="shared" si="18"/>
        <v>-1141</v>
      </c>
      <c r="H55" s="26">
        <f t="shared" si="19"/>
        <v>316.9468203355548</v>
      </c>
      <c r="I55" s="26">
        <f t="shared" si="20"/>
        <v>215.35884967857794</v>
      </c>
      <c r="J55" s="26">
        <f t="shared" si="21"/>
        <v>101.58797065697684</v>
      </c>
      <c r="K55" s="26">
        <f t="shared" si="22"/>
        <v>2239.2964540074136</v>
      </c>
      <c r="L55" s="29">
        <f t="shared" si="23"/>
        <v>418.5347909925316</v>
      </c>
      <c r="M55" s="29">
        <f t="shared" si="24"/>
        <v>-1613.2246221470045</v>
      </c>
      <c r="N55" s="27">
        <f t="shared" si="25"/>
        <v>-2210402</v>
      </c>
      <c r="O55" s="25">
        <f t="shared" si="26"/>
        <v>428623.8666631439</v>
      </c>
      <c r="P55" s="25">
        <f t="shared" si="27"/>
        <v>299255.52901208866</v>
      </c>
      <c r="Q55" s="25">
        <f t="shared" si="28"/>
        <v>129368.33765105525</v>
      </c>
      <c r="R55" s="25">
        <f t="shared" si="29"/>
        <v>1828240.1364545939</v>
      </c>
      <c r="S55" s="29">
        <f t="shared" si="30"/>
        <v>557992.2043141992</v>
      </c>
      <c r="T55" s="29">
        <f t="shared" si="31"/>
        <v>-2029374.548706906</v>
      </c>
      <c r="U55" s="28">
        <f t="shared" si="32"/>
        <v>35237.08071661756</v>
      </c>
      <c r="V55" s="30">
        <f t="shared" si="33"/>
        <v>34709.79467787889</v>
      </c>
      <c r="W55" s="30">
        <f t="shared" si="34"/>
        <v>527.2860387386681</v>
      </c>
      <c r="X55" s="30">
        <f t="shared" si="35"/>
        <v>35764.366755356226</v>
      </c>
    </row>
    <row r="56" spans="1:24" ht="15">
      <c r="A56" s="63">
        <v>45266</v>
      </c>
      <c r="B56" s="56">
        <v>1395</v>
      </c>
      <c r="C56" s="56">
        <v>1448</v>
      </c>
      <c r="D56" s="56">
        <v>1916260</v>
      </c>
      <c r="E56" s="56">
        <v>2237059</v>
      </c>
      <c r="F56" s="30">
        <v>36054.43</v>
      </c>
      <c r="G56" s="49">
        <f t="shared" si="18"/>
        <v>-53</v>
      </c>
      <c r="H56" s="26">
        <f t="shared" si="19"/>
        <v>279.9521383019993</v>
      </c>
      <c r="I56" s="26">
        <f t="shared" si="20"/>
        <v>201.94090719464901</v>
      </c>
      <c r="J56" s="26">
        <f t="shared" si="21"/>
        <v>78.01123110735028</v>
      </c>
      <c r="K56" s="26">
        <f t="shared" si="22"/>
        <v>2317.307685114764</v>
      </c>
      <c r="L56" s="29">
        <f t="shared" si="23"/>
        <v>357.9633694093496</v>
      </c>
      <c r="M56" s="29">
        <f t="shared" si="24"/>
        <v>-1202.261252737656</v>
      </c>
      <c r="N56" s="27">
        <f t="shared" si="25"/>
        <v>-320799</v>
      </c>
      <c r="O56" s="25">
        <f t="shared" si="26"/>
        <v>353681.5799968295</v>
      </c>
      <c r="P56" s="25">
        <f t="shared" si="27"/>
        <v>268252.8025614842</v>
      </c>
      <c r="Q56" s="25">
        <f t="shared" si="28"/>
        <v>85428.77743534528</v>
      </c>
      <c r="R56" s="25">
        <f t="shared" si="29"/>
        <v>1913668.9138899392</v>
      </c>
      <c r="S56" s="29">
        <f t="shared" si="30"/>
        <v>439110.3574321748</v>
      </c>
      <c r="T56" s="29">
        <f t="shared" si="31"/>
        <v>-1269465.1912747305</v>
      </c>
      <c r="U56" s="28">
        <f t="shared" si="32"/>
        <v>35318.8156449558</v>
      </c>
      <c r="V56" s="30">
        <f t="shared" si="33"/>
        <v>34777.02644398494</v>
      </c>
      <c r="W56" s="30">
        <f t="shared" si="34"/>
        <v>541.7892009708594</v>
      </c>
      <c r="X56" s="30">
        <f t="shared" si="35"/>
        <v>35860.60484592666</v>
      </c>
    </row>
    <row r="57" spans="1:24" ht="15">
      <c r="A57" s="63">
        <v>45267</v>
      </c>
      <c r="B57" s="56">
        <v>1909</v>
      </c>
      <c r="C57" s="56">
        <v>949</v>
      </c>
      <c r="D57" s="56">
        <v>2445525</v>
      </c>
      <c r="E57" s="56">
        <v>1318530</v>
      </c>
      <c r="F57" s="30">
        <v>36117.38</v>
      </c>
      <c r="G57" s="49">
        <f t="shared" si="18"/>
        <v>960</v>
      </c>
      <c r="H57" s="26">
        <f t="shared" si="19"/>
        <v>347.95692447179937</v>
      </c>
      <c r="I57" s="26">
        <f t="shared" si="20"/>
        <v>239.84386183491657</v>
      </c>
      <c r="J57" s="26">
        <f t="shared" si="21"/>
        <v>108.1130626368828</v>
      </c>
      <c r="K57" s="26">
        <f t="shared" si="22"/>
        <v>2425.4207477516466</v>
      </c>
      <c r="L57" s="29">
        <f t="shared" si="23"/>
        <v>456.0699871086822</v>
      </c>
      <c r="M57" s="29">
        <f t="shared" si="24"/>
        <v>-1706.1912656289742</v>
      </c>
      <c r="N57" s="27">
        <f t="shared" si="25"/>
        <v>1126995</v>
      </c>
      <c r="O57" s="25">
        <f t="shared" si="26"/>
        <v>431012.92199714656</v>
      </c>
      <c r="P57" s="25">
        <f t="shared" si="27"/>
        <v>311189.91243341</v>
      </c>
      <c r="Q57" s="25">
        <f t="shared" si="28"/>
        <v>119823.00956373656</v>
      </c>
      <c r="R57" s="25">
        <f t="shared" si="29"/>
        <v>2033491.9234536758</v>
      </c>
      <c r="S57" s="29">
        <f t="shared" si="30"/>
        <v>550835.9315608831</v>
      </c>
      <c r="T57" s="29">
        <f t="shared" si="31"/>
        <v>-1845624.2597138481</v>
      </c>
      <c r="U57" s="28">
        <f t="shared" si="32"/>
        <v>35398.67208046022</v>
      </c>
      <c r="V57" s="30">
        <f t="shared" si="33"/>
        <v>34844.04412178569</v>
      </c>
      <c r="W57" s="30">
        <f t="shared" si="34"/>
        <v>554.6279586745295</v>
      </c>
      <c r="X57" s="30">
        <f t="shared" si="35"/>
        <v>35953.30003913475</v>
      </c>
    </row>
    <row r="58" spans="1:24" ht="15">
      <c r="A58" s="63">
        <v>45268</v>
      </c>
      <c r="B58" s="56">
        <v>1614</v>
      </c>
      <c r="C58" s="56">
        <v>1213</v>
      </c>
      <c r="D58" s="56">
        <v>2543110</v>
      </c>
      <c r="E58" s="56">
        <v>1135062</v>
      </c>
      <c r="F58" s="30">
        <v>36247.87</v>
      </c>
      <c r="G58" s="49">
        <f t="shared" si="18"/>
        <v>401</v>
      </c>
      <c r="H58" s="26">
        <f t="shared" si="19"/>
        <v>353.26123202461946</v>
      </c>
      <c r="I58" s="26">
        <f t="shared" si="20"/>
        <v>247.90166874317075</v>
      </c>
      <c r="J58" s="26">
        <f t="shared" si="21"/>
        <v>105.35956328144871</v>
      </c>
      <c r="K58" s="26">
        <f t="shared" si="22"/>
        <v>2530.780311033095</v>
      </c>
      <c r="L58" s="29">
        <f t="shared" si="23"/>
        <v>458.6207953060682</v>
      </c>
      <c r="M58" s="29">
        <f t="shared" si="24"/>
        <v>-1648.5704703229057</v>
      </c>
      <c r="N58" s="27">
        <f t="shared" si="25"/>
        <v>1408048</v>
      </c>
      <c r="O58" s="25">
        <f t="shared" si="26"/>
        <v>528716.4297974319</v>
      </c>
      <c r="P58" s="25">
        <f t="shared" si="27"/>
        <v>366032.8168117395</v>
      </c>
      <c r="Q58" s="25">
        <f t="shared" si="28"/>
        <v>162683.6129856924</v>
      </c>
      <c r="R58" s="25">
        <f t="shared" si="29"/>
        <v>2196175.536439368</v>
      </c>
      <c r="S58" s="29">
        <f t="shared" si="30"/>
        <v>691400.0427831244</v>
      </c>
      <c r="T58" s="29">
        <f t="shared" si="31"/>
        <v>-2562272.216930723</v>
      </c>
      <c r="U58" s="28">
        <f t="shared" si="32"/>
        <v>35483.5918724142</v>
      </c>
      <c r="V58" s="30">
        <f t="shared" si="33"/>
        <v>34914.23541569641</v>
      </c>
      <c r="W58" s="30">
        <f t="shared" si="34"/>
        <v>569.3564567177964</v>
      </c>
      <c r="X58" s="30">
        <f t="shared" si="35"/>
        <v>36052.948329132</v>
      </c>
    </row>
    <row r="59" spans="1:24" ht="15">
      <c r="A59" s="63">
        <v>45271</v>
      </c>
      <c r="B59" s="56">
        <v>1412</v>
      </c>
      <c r="C59" s="56">
        <v>1367</v>
      </c>
      <c r="D59" s="56">
        <v>1976035</v>
      </c>
      <c r="E59" s="56">
        <v>1726368</v>
      </c>
      <c r="F59" s="30">
        <v>36404.93</v>
      </c>
      <c r="G59" s="49">
        <f t="shared" si="18"/>
        <v>45</v>
      </c>
      <c r="H59" s="26">
        <f t="shared" si="19"/>
        <v>322.43510882215753</v>
      </c>
      <c r="I59" s="26">
        <f t="shared" si="20"/>
        <v>237.7565853060122</v>
      </c>
      <c r="J59" s="26">
        <f t="shared" si="21"/>
        <v>84.67852351614533</v>
      </c>
      <c r="K59" s="26">
        <f t="shared" si="22"/>
        <v>2615.4588345492402</v>
      </c>
      <c r="L59" s="29">
        <f t="shared" si="23"/>
        <v>407.11363233830286</v>
      </c>
      <c r="M59" s="29">
        <f t="shared" si="24"/>
        <v>-1286.4568379846032</v>
      </c>
      <c r="N59" s="27">
        <f t="shared" si="25"/>
        <v>249667</v>
      </c>
      <c r="O59" s="25">
        <f t="shared" si="26"/>
        <v>500811.48681768874</v>
      </c>
      <c r="P59" s="25">
        <f t="shared" si="27"/>
        <v>360214.5259711525</v>
      </c>
      <c r="Q59" s="25">
        <f t="shared" si="28"/>
        <v>140596.9608465362</v>
      </c>
      <c r="R59" s="25">
        <f t="shared" si="29"/>
        <v>2336772.4972859044</v>
      </c>
      <c r="S59" s="29">
        <f t="shared" si="30"/>
        <v>641408.447664225</v>
      </c>
      <c r="T59" s="29">
        <f t="shared" si="31"/>
        <v>-2170530.7692665</v>
      </c>
      <c r="U59" s="28">
        <f t="shared" si="32"/>
        <v>35575.72568517279</v>
      </c>
      <c r="V59" s="30">
        <f t="shared" si="33"/>
        <v>34988.770144911585</v>
      </c>
      <c r="W59" s="30">
        <f t="shared" si="34"/>
        <v>586.9555402612023</v>
      </c>
      <c r="X59" s="30">
        <f t="shared" si="35"/>
        <v>36162.68122543399</v>
      </c>
    </row>
    <row r="60" spans="1:24" ht="15">
      <c r="A60" s="63">
        <v>45272</v>
      </c>
      <c r="B60" s="56">
        <v>1303</v>
      </c>
      <c r="C60" s="56">
        <v>1521</v>
      </c>
      <c r="D60" s="56">
        <v>1437788</v>
      </c>
      <c r="E60" s="56">
        <v>2322438</v>
      </c>
      <c r="F60" s="30">
        <v>36577.94</v>
      </c>
      <c r="G60" s="49">
        <f t="shared" si="18"/>
        <v>-218</v>
      </c>
      <c r="H60" s="26">
        <f t="shared" si="19"/>
        <v>268.3915979399418</v>
      </c>
      <c r="I60" s="26">
        <f t="shared" si="20"/>
        <v>214.96875604071158</v>
      </c>
      <c r="J60" s="26">
        <f t="shared" si="21"/>
        <v>53.42284189923021</v>
      </c>
      <c r="K60" s="26">
        <f t="shared" si="22"/>
        <v>2668.8816764484704</v>
      </c>
      <c r="L60" s="29">
        <f t="shared" si="23"/>
        <v>321.814439839172</v>
      </c>
      <c r="M60" s="29">
        <f t="shared" si="24"/>
        <v>-746.6423981454318</v>
      </c>
      <c r="N60" s="27">
        <f t="shared" si="25"/>
        <v>-884650</v>
      </c>
      <c r="O60" s="25">
        <f t="shared" si="26"/>
        <v>362265.3381359199</v>
      </c>
      <c r="P60" s="25">
        <f t="shared" si="27"/>
        <v>297971.2996725949</v>
      </c>
      <c r="Q60" s="25">
        <f t="shared" si="28"/>
        <v>64294.03846332501</v>
      </c>
      <c r="R60" s="25">
        <f t="shared" si="29"/>
        <v>2401066.5357492296</v>
      </c>
      <c r="S60" s="29">
        <f t="shared" si="30"/>
        <v>426559.3765992449</v>
      </c>
      <c r="T60" s="29">
        <f t="shared" si="31"/>
        <v>-859321.3926672554</v>
      </c>
      <c r="U60" s="28">
        <f t="shared" si="32"/>
        <v>35675.94711665551</v>
      </c>
      <c r="V60" s="30">
        <f t="shared" si="33"/>
        <v>35068.228637666</v>
      </c>
      <c r="W60" s="30">
        <f t="shared" si="34"/>
        <v>607.7184789895109</v>
      </c>
      <c r="X60" s="30">
        <f t="shared" si="35"/>
        <v>36283.66559564502</v>
      </c>
    </row>
    <row r="61" spans="1:24" ht="15">
      <c r="A61" s="63">
        <v>45273</v>
      </c>
      <c r="B61" s="56">
        <v>2580</v>
      </c>
      <c r="C61" s="56">
        <v>319</v>
      </c>
      <c r="D61" s="56">
        <v>4544435</v>
      </c>
      <c r="E61" s="56">
        <v>507451</v>
      </c>
      <c r="F61" s="30">
        <v>37090.24</v>
      </c>
      <c r="G61" s="49">
        <f t="shared" si="18"/>
        <v>2261</v>
      </c>
      <c r="H61" s="26">
        <f t="shared" si="19"/>
        <v>467.6524381459476</v>
      </c>
      <c r="I61" s="26">
        <f t="shared" si="20"/>
        <v>317.270318238676</v>
      </c>
      <c r="J61" s="26">
        <f t="shared" si="21"/>
        <v>150.3821199072716</v>
      </c>
      <c r="K61" s="26">
        <f t="shared" si="22"/>
        <v>2819.263796355742</v>
      </c>
      <c r="L61" s="29">
        <f t="shared" si="23"/>
        <v>618.0345580532191</v>
      </c>
      <c r="M61" s="29">
        <f t="shared" si="24"/>
        <v>-2389.6078400922124</v>
      </c>
      <c r="N61" s="27">
        <f t="shared" si="25"/>
        <v>4036984</v>
      </c>
      <c r="O61" s="25">
        <f t="shared" si="26"/>
        <v>729737.2043223279</v>
      </c>
      <c r="P61" s="25">
        <f t="shared" si="27"/>
        <v>484921.93468896515</v>
      </c>
      <c r="Q61" s="25">
        <f t="shared" si="28"/>
        <v>244815.2696333627</v>
      </c>
      <c r="R61" s="25">
        <f t="shared" si="29"/>
        <v>2645881.805382592</v>
      </c>
      <c r="S61" s="29">
        <f t="shared" si="30"/>
        <v>974552.4739556906</v>
      </c>
      <c r="T61" s="29">
        <f t="shared" si="31"/>
        <v>-3921752.9187115636</v>
      </c>
      <c r="U61" s="28">
        <f t="shared" si="32"/>
        <v>35817.376404989955</v>
      </c>
      <c r="V61" s="30">
        <f t="shared" si="33"/>
        <v>35169.3292057827</v>
      </c>
      <c r="W61" s="30">
        <f t="shared" si="34"/>
        <v>648.0471992072562</v>
      </c>
      <c r="X61" s="30">
        <f t="shared" si="35"/>
        <v>36465.42360419721</v>
      </c>
    </row>
    <row r="62" spans="1:24" ht="15">
      <c r="A62" s="63">
        <v>45274</v>
      </c>
      <c r="B62" s="56">
        <v>2315</v>
      </c>
      <c r="C62" s="56">
        <v>586</v>
      </c>
      <c r="D62" s="56">
        <v>5189013</v>
      </c>
      <c r="E62" s="56">
        <v>1098217</v>
      </c>
      <c r="F62" s="30">
        <v>37248.35</v>
      </c>
      <c r="G62" s="49">
        <f t="shared" si="18"/>
        <v>1729</v>
      </c>
      <c r="H62" s="26">
        <f t="shared" si="19"/>
        <v>593.7871943313529</v>
      </c>
      <c r="I62" s="26">
        <f t="shared" si="20"/>
        <v>387.8568023267422</v>
      </c>
      <c r="J62" s="26">
        <f t="shared" si="21"/>
        <v>205.93039200461072</v>
      </c>
      <c r="K62" s="26">
        <f t="shared" si="22"/>
        <v>3025.194188360353</v>
      </c>
      <c r="L62" s="29">
        <f t="shared" si="23"/>
        <v>799.7175863359637</v>
      </c>
      <c r="M62" s="29">
        <f t="shared" si="24"/>
        <v>-3318.890253756251</v>
      </c>
      <c r="N62" s="27">
        <f t="shared" si="25"/>
        <v>4090796</v>
      </c>
      <c r="O62" s="25">
        <f t="shared" si="26"/>
        <v>1065843.0838900951</v>
      </c>
      <c r="P62" s="25">
        <f t="shared" si="27"/>
        <v>665215.6379545169</v>
      </c>
      <c r="Q62" s="25">
        <f t="shared" si="28"/>
        <v>400627.4459355782</v>
      </c>
      <c r="R62" s="25">
        <f t="shared" si="29"/>
        <v>3046509.25131817</v>
      </c>
      <c r="S62" s="29">
        <f t="shared" si="30"/>
        <v>1466470.5298256734</v>
      </c>
      <c r="T62" s="29">
        <f t="shared" si="31"/>
        <v>-6546078.388885891</v>
      </c>
      <c r="U62" s="28">
        <f t="shared" si="32"/>
        <v>35960.47376449096</v>
      </c>
      <c r="V62" s="30">
        <f t="shared" si="33"/>
        <v>35273.280245493566</v>
      </c>
      <c r="W62" s="30">
        <f t="shared" si="34"/>
        <v>687.1935189973956</v>
      </c>
      <c r="X62" s="30">
        <f t="shared" si="35"/>
        <v>36647.66728348836</v>
      </c>
    </row>
    <row r="63" spans="1:24" ht="15">
      <c r="A63" s="63">
        <v>45275</v>
      </c>
      <c r="B63" s="56">
        <v>908</v>
      </c>
      <c r="C63" s="56">
        <v>1950</v>
      </c>
      <c r="D63" s="56">
        <v>1999921</v>
      </c>
      <c r="E63" s="56">
        <v>6153518</v>
      </c>
      <c r="F63" s="30">
        <v>37305.16</v>
      </c>
      <c r="G63" s="49">
        <f t="shared" si="18"/>
        <v>-1042</v>
      </c>
      <c r="H63" s="26">
        <f t="shared" si="19"/>
        <v>430.2084748982176</v>
      </c>
      <c r="I63" s="26">
        <f t="shared" si="20"/>
        <v>316.363962210405</v>
      </c>
      <c r="J63" s="26">
        <f t="shared" si="21"/>
        <v>113.8445126878126</v>
      </c>
      <c r="K63" s="26">
        <f t="shared" si="22"/>
        <v>3139.038701048166</v>
      </c>
      <c r="L63" s="29">
        <f t="shared" si="23"/>
        <v>544.0529875860302</v>
      </c>
      <c r="M63" s="29">
        <f t="shared" si="24"/>
        <v>-1732.8372661702215</v>
      </c>
      <c r="N63" s="27">
        <f t="shared" si="25"/>
        <v>-4153597</v>
      </c>
      <c r="O63" s="25">
        <f t="shared" si="26"/>
        <v>543899.0755010857</v>
      </c>
      <c r="P63" s="25">
        <f t="shared" si="27"/>
        <v>424275.00605679106</v>
      </c>
      <c r="Q63" s="25">
        <f t="shared" si="28"/>
        <v>119624.06944429467</v>
      </c>
      <c r="R63" s="25">
        <f t="shared" si="29"/>
        <v>3166133.320762465</v>
      </c>
      <c r="S63" s="29">
        <f t="shared" si="30"/>
        <v>663523.1449453804</v>
      </c>
      <c r="T63" s="29">
        <f t="shared" si="31"/>
        <v>-1728958.2439405136</v>
      </c>
      <c r="U63" s="28">
        <f t="shared" si="32"/>
        <v>36094.94238804187</v>
      </c>
      <c r="V63" s="30">
        <f t="shared" si="33"/>
        <v>35374.874233218885</v>
      </c>
      <c r="W63" s="30">
        <f t="shared" si="34"/>
        <v>720.0681548229841</v>
      </c>
      <c r="X63" s="30">
        <f t="shared" si="35"/>
        <v>36815.01054286485</v>
      </c>
    </row>
    <row r="64" spans="1:24" ht="15">
      <c r="A64" s="63">
        <v>45278</v>
      </c>
      <c r="B64" s="56">
        <v>1384</v>
      </c>
      <c r="C64" s="56">
        <v>1432</v>
      </c>
      <c r="D64" s="56">
        <v>2158280</v>
      </c>
      <c r="E64" s="56">
        <v>1827563</v>
      </c>
      <c r="F64" s="30">
        <v>37306.02</v>
      </c>
      <c r="G64" s="49">
        <f t="shared" si="18"/>
        <v>-48</v>
      </c>
      <c r="H64" s="26">
        <f t="shared" si="19"/>
        <v>382.3876274083959</v>
      </c>
      <c r="I64" s="26">
        <f t="shared" si="20"/>
        <v>298.1457640998848</v>
      </c>
      <c r="J64" s="26">
        <f t="shared" si="21"/>
        <v>84.24186330851109</v>
      </c>
      <c r="K64" s="26">
        <f t="shared" si="22"/>
        <v>3223.280564356677</v>
      </c>
      <c r="L64" s="29">
        <f t="shared" si="23"/>
        <v>466.62949071690696</v>
      </c>
      <c r="M64" s="29">
        <f t="shared" si="24"/>
        <v>-1218.2077754533148</v>
      </c>
      <c r="N64" s="27">
        <f t="shared" si="25"/>
        <v>330717</v>
      </c>
      <c r="O64" s="25">
        <f t="shared" si="26"/>
        <v>522580.8679509772</v>
      </c>
      <c r="P64" s="25">
        <f t="shared" si="27"/>
        <v>419597.1057539515</v>
      </c>
      <c r="Q64" s="25">
        <f t="shared" si="28"/>
        <v>102983.7621970257</v>
      </c>
      <c r="R64" s="25">
        <f t="shared" si="29"/>
        <v>3269117.0829594904</v>
      </c>
      <c r="S64" s="29">
        <f t="shared" si="30"/>
        <v>625564.6301480029</v>
      </c>
      <c r="T64" s="29">
        <f t="shared" si="31"/>
        <v>-1434110.6137925107</v>
      </c>
      <c r="U64" s="28">
        <f t="shared" si="32"/>
        <v>36216.050149237686</v>
      </c>
      <c r="V64" s="30">
        <f t="shared" si="33"/>
        <v>35471.43152155794</v>
      </c>
      <c r="W64" s="30">
        <f t="shared" si="34"/>
        <v>744.6186276797453</v>
      </c>
      <c r="X64" s="30">
        <f t="shared" si="35"/>
        <v>36960.66877691743</v>
      </c>
    </row>
    <row r="65" spans="1:24" ht="15">
      <c r="A65" s="63">
        <v>45279</v>
      </c>
      <c r="B65" s="56">
        <v>2316</v>
      </c>
      <c r="C65" s="56">
        <v>556</v>
      </c>
      <c r="D65" s="56">
        <v>3430363</v>
      </c>
      <c r="E65" s="56">
        <v>547460</v>
      </c>
      <c r="F65" s="30">
        <v>37557.92</v>
      </c>
      <c r="G65" s="49">
        <f t="shared" si="18"/>
        <v>1760</v>
      </c>
      <c r="H65" s="26">
        <f t="shared" si="19"/>
        <v>520.1488646675563</v>
      </c>
      <c r="I65" s="26">
        <f t="shared" si="20"/>
        <v>371.23847589489054</v>
      </c>
      <c r="J65" s="26">
        <f t="shared" si="21"/>
        <v>148.91038877266573</v>
      </c>
      <c r="K65" s="26">
        <f t="shared" si="22"/>
        <v>3372.1909531293427</v>
      </c>
      <c r="L65" s="29">
        <f t="shared" si="23"/>
        <v>669.0592534402219</v>
      </c>
      <c r="M65" s="29">
        <f t="shared" si="24"/>
        <v>-2309.1485220130926</v>
      </c>
      <c r="N65" s="27">
        <f t="shared" si="25"/>
        <v>2882903</v>
      </c>
      <c r="O65" s="25">
        <f t="shared" si="26"/>
        <v>758613.0811558794</v>
      </c>
      <c r="P65" s="25">
        <f t="shared" si="27"/>
        <v>542762.4004662539</v>
      </c>
      <c r="Q65" s="25">
        <f t="shared" si="28"/>
        <v>215850.68068962556</v>
      </c>
      <c r="R65" s="25">
        <f t="shared" si="29"/>
        <v>3484967.763649116</v>
      </c>
      <c r="S65" s="29">
        <f t="shared" si="30"/>
        <v>974463.761845505</v>
      </c>
      <c r="T65" s="29">
        <f t="shared" si="31"/>
        <v>-3342549.851947006</v>
      </c>
      <c r="U65" s="28">
        <f t="shared" si="32"/>
        <v>36350.23713431392</v>
      </c>
      <c r="V65" s="30">
        <f t="shared" si="33"/>
        <v>35575.75594548004</v>
      </c>
      <c r="W65" s="30">
        <f t="shared" si="34"/>
        <v>774.4811888338736</v>
      </c>
      <c r="X65" s="30">
        <f t="shared" si="35"/>
        <v>37124.71832314779</v>
      </c>
    </row>
    <row r="66" spans="1:24" ht="15">
      <c r="A66" s="63">
        <v>45280</v>
      </c>
      <c r="B66" s="56">
        <v>658</v>
      </c>
      <c r="C66" s="56">
        <v>2198</v>
      </c>
      <c r="D66" s="56">
        <v>352159</v>
      </c>
      <c r="E66" s="56">
        <v>3832242</v>
      </c>
      <c r="F66" s="30">
        <v>37082</v>
      </c>
      <c r="G66" s="49">
        <f t="shared" si="18"/>
        <v>-1540</v>
      </c>
      <c r="H66" s="26">
        <f t="shared" si="19"/>
        <v>314.13397820080064</v>
      </c>
      <c r="I66" s="26">
        <f t="shared" si="20"/>
        <v>275.676552100146</v>
      </c>
      <c r="J66" s="26">
        <f t="shared" si="21"/>
        <v>38.45742610065463</v>
      </c>
      <c r="K66" s="26">
        <f t="shared" si="22"/>
        <v>3410.6483792299973</v>
      </c>
      <c r="L66" s="29">
        <f t="shared" si="23"/>
        <v>352.59140430145527</v>
      </c>
      <c r="M66" s="29">
        <f t="shared" si="24"/>
        <v>-416.55711771163806</v>
      </c>
      <c r="N66" s="27">
        <f t="shared" si="25"/>
        <v>-3480083</v>
      </c>
      <c r="O66" s="25">
        <f t="shared" si="26"/>
        <v>334743.47304029146</v>
      </c>
      <c r="P66" s="25">
        <f t="shared" si="27"/>
        <v>341620.1304429411</v>
      </c>
      <c r="Q66" s="25">
        <f t="shared" si="28"/>
        <v>-6876.657402649638</v>
      </c>
      <c r="R66" s="25">
        <f t="shared" si="29"/>
        <v>3478091.1062464663</v>
      </c>
      <c r="S66" s="29">
        <f t="shared" si="30"/>
        <v>327866.8156376418</v>
      </c>
      <c r="T66" s="29">
        <f t="shared" si="31"/>
        <v>465399.9636906339</v>
      </c>
      <c r="U66" s="28">
        <f t="shared" si="32"/>
        <v>36423.41342088253</v>
      </c>
      <c r="V66" s="30">
        <f t="shared" si="33"/>
        <v>35651.06814820604</v>
      </c>
      <c r="W66" s="30">
        <f t="shared" si="34"/>
        <v>772.3452726764881</v>
      </c>
      <c r="X66" s="30">
        <f t="shared" si="35"/>
        <v>37195.758693559015</v>
      </c>
    </row>
    <row r="67" spans="1:24" ht="15">
      <c r="A67" s="63">
        <v>45281</v>
      </c>
      <c r="B67" s="56">
        <v>2295</v>
      </c>
      <c r="C67" s="56">
        <v>550</v>
      </c>
      <c r="D67" s="56">
        <v>3056606</v>
      </c>
      <c r="E67" s="56">
        <v>350656</v>
      </c>
      <c r="F67" s="30">
        <v>37404.35</v>
      </c>
      <c r="G67" s="49">
        <f t="shared" si="18"/>
        <v>1745</v>
      </c>
      <c r="H67" s="26">
        <f t="shared" si="19"/>
        <v>457.2205803807206</v>
      </c>
      <c r="I67" s="26">
        <f t="shared" si="20"/>
        <v>349.1427244951387</v>
      </c>
      <c r="J67" s="26">
        <f t="shared" si="21"/>
        <v>108.07785588558193</v>
      </c>
      <c r="K67" s="26">
        <f t="shared" si="22"/>
        <v>3518.726235115579</v>
      </c>
      <c r="L67" s="29">
        <f t="shared" si="23"/>
        <v>565.2984362663026</v>
      </c>
      <c r="M67" s="29">
        <f t="shared" si="24"/>
        <v>-1596.2586814453362</v>
      </c>
      <c r="N67" s="27">
        <f t="shared" si="25"/>
        <v>2705950</v>
      </c>
      <c r="O67" s="25">
        <f t="shared" si="26"/>
        <v>571864.1257362623</v>
      </c>
      <c r="P67" s="25">
        <f t="shared" si="27"/>
        <v>459836.62392079405</v>
      </c>
      <c r="Q67" s="25">
        <f t="shared" si="28"/>
        <v>112027.50181546825</v>
      </c>
      <c r="R67" s="25">
        <f t="shared" si="29"/>
        <v>3590118.6080619344</v>
      </c>
      <c r="S67" s="29">
        <f t="shared" si="30"/>
        <v>683891.6275517305</v>
      </c>
      <c r="T67" s="29">
        <f t="shared" si="31"/>
        <v>-1556658.4087576345</v>
      </c>
      <c r="U67" s="28">
        <f t="shared" si="32"/>
        <v>36521.507078794275</v>
      </c>
      <c r="V67" s="30">
        <f t="shared" si="33"/>
        <v>35738.73224079573</v>
      </c>
      <c r="W67" s="30">
        <f t="shared" si="34"/>
        <v>782.7748379985424</v>
      </c>
      <c r="X67" s="30">
        <f t="shared" si="35"/>
        <v>37304.28191679282</v>
      </c>
    </row>
    <row r="68" spans="1:24" ht="15">
      <c r="A68" s="63">
        <v>45282</v>
      </c>
      <c r="B68" s="56">
        <v>1895</v>
      </c>
      <c r="C68" s="56">
        <v>932</v>
      </c>
      <c r="D68" s="56">
        <v>1929027</v>
      </c>
      <c r="E68" s="56">
        <v>1045436</v>
      </c>
      <c r="F68" s="30">
        <v>37385.97</v>
      </c>
      <c r="G68" s="49">
        <f t="shared" si="18"/>
        <v>963</v>
      </c>
      <c r="H68" s="26">
        <f t="shared" si="19"/>
        <v>507.79852234264854</v>
      </c>
      <c r="I68" s="26">
        <f t="shared" si="20"/>
        <v>379.8355882703818</v>
      </c>
      <c r="J68" s="26">
        <f t="shared" si="21"/>
        <v>127.96293407226676</v>
      </c>
      <c r="K68" s="26">
        <f t="shared" si="22"/>
        <v>3646.689169187846</v>
      </c>
      <c r="L68" s="29">
        <f t="shared" si="23"/>
        <v>635.7614564149153</v>
      </c>
      <c r="M68" s="29">
        <f t="shared" si="24"/>
        <v>-1923.49722503042</v>
      </c>
      <c r="N68" s="27">
        <f t="shared" si="25"/>
        <v>883591</v>
      </c>
      <c r="O68" s="25">
        <f t="shared" si="26"/>
        <v>603036.8131626361</v>
      </c>
      <c r="P68" s="25">
        <f t="shared" si="27"/>
        <v>481024.3427247543</v>
      </c>
      <c r="Q68" s="25">
        <f t="shared" si="28"/>
        <v>122012.47043788183</v>
      </c>
      <c r="R68" s="25">
        <f t="shared" si="29"/>
        <v>3712131.0784998164</v>
      </c>
      <c r="S68" s="29">
        <f t="shared" si="30"/>
        <v>725049.283600518</v>
      </c>
      <c r="T68" s="29">
        <f t="shared" si="31"/>
        <v>-1715200.1251571178</v>
      </c>
      <c r="U68" s="28">
        <f t="shared" si="32"/>
        <v>36607.95337091485</v>
      </c>
      <c r="V68" s="30">
        <f t="shared" si="33"/>
        <v>35821.09412875594</v>
      </c>
      <c r="W68" s="30">
        <f t="shared" si="34"/>
        <v>786.8592421589128</v>
      </c>
      <c r="X68" s="30">
        <f t="shared" si="35"/>
        <v>37394.812613073766</v>
      </c>
    </row>
    <row r="69" spans="1:24" ht="15">
      <c r="A69" s="63">
        <v>45286</v>
      </c>
      <c r="B69" s="56">
        <v>2086</v>
      </c>
      <c r="C69" s="56">
        <v>737</v>
      </c>
      <c r="D69" s="56">
        <v>1954905</v>
      </c>
      <c r="E69" s="56">
        <v>524737</v>
      </c>
      <c r="F69" s="30">
        <v>37545.33</v>
      </c>
      <c r="G69" s="49">
        <f t="shared" si="18"/>
        <v>1349</v>
      </c>
      <c r="H69" s="26">
        <f t="shared" si="19"/>
        <v>591.9186701083837</v>
      </c>
      <c r="I69" s="26">
        <f t="shared" si="20"/>
        <v>428.29380885686265</v>
      </c>
      <c r="J69" s="26">
        <f t="shared" si="21"/>
        <v>163.62486125152105</v>
      </c>
      <c r="K69" s="26">
        <f t="shared" si="22"/>
        <v>3810.314030439367</v>
      </c>
      <c r="L69" s="29">
        <f t="shared" si="23"/>
        <v>755.5435313599048</v>
      </c>
      <c r="M69" s="29">
        <f t="shared" si="24"/>
        <v>-2516.9536936705163</v>
      </c>
      <c r="N69" s="27">
        <f t="shared" si="25"/>
        <v>1430168</v>
      </c>
      <c r="O69" s="25">
        <f t="shared" si="26"/>
        <v>685749.9318463726</v>
      </c>
      <c r="P69" s="25">
        <f t="shared" si="27"/>
        <v>528481.5255885166</v>
      </c>
      <c r="Q69" s="25">
        <f t="shared" si="28"/>
        <v>157268.40625785594</v>
      </c>
      <c r="R69" s="25">
        <f t="shared" si="29"/>
        <v>3869399.484757672</v>
      </c>
      <c r="S69" s="29">
        <f t="shared" si="30"/>
        <v>843018.3381042285</v>
      </c>
      <c r="T69" s="29">
        <f t="shared" si="31"/>
        <v>-2302349.7870528903</v>
      </c>
      <c r="U69" s="28">
        <f t="shared" si="32"/>
        <v>36701.69103382337</v>
      </c>
      <c r="V69" s="30">
        <f t="shared" si="33"/>
        <v>35907.30592231814</v>
      </c>
      <c r="W69" s="30">
        <f t="shared" si="34"/>
        <v>794.3851115052312</v>
      </c>
      <c r="X69" s="30">
        <f t="shared" si="35"/>
        <v>37496.0761453286</v>
      </c>
    </row>
    <row r="70" spans="1:24" ht="15">
      <c r="A70" s="63">
        <v>45287</v>
      </c>
      <c r="B70" s="56">
        <v>1712</v>
      </c>
      <c r="C70" s="56">
        <v>1107</v>
      </c>
      <c r="D70" s="56">
        <v>1488179</v>
      </c>
      <c r="E70" s="56">
        <v>1208861</v>
      </c>
      <c r="F70" s="30">
        <v>37656.52</v>
      </c>
      <c r="G70" s="49">
        <f t="shared" si="18"/>
        <v>605</v>
      </c>
      <c r="H70" s="26">
        <f t="shared" si="19"/>
        <v>593.2268030975454</v>
      </c>
      <c r="I70" s="26">
        <f t="shared" si="20"/>
        <v>437.1291184140195</v>
      </c>
      <c r="J70" s="26">
        <f t="shared" si="21"/>
        <v>156.09768468352587</v>
      </c>
      <c r="K70" s="26">
        <f t="shared" si="22"/>
        <v>3966.411715122893</v>
      </c>
      <c r="L70" s="29">
        <f t="shared" si="23"/>
        <v>749.3244877810712</v>
      </c>
      <c r="M70" s="29">
        <f t="shared" si="24"/>
        <v>-2372.629205889447</v>
      </c>
      <c r="N70" s="27">
        <f t="shared" si="25"/>
        <v>279318</v>
      </c>
      <c r="O70" s="25">
        <f t="shared" si="26"/>
        <v>645106.7386617353</v>
      </c>
      <c r="P70" s="25">
        <f t="shared" si="27"/>
        <v>516023.34930909076</v>
      </c>
      <c r="Q70" s="25">
        <f t="shared" si="28"/>
        <v>129083.38935264456</v>
      </c>
      <c r="R70" s="25">
        <f t="shared" si="29"/>
        <v>3998482.874110317</v>
      </c>
      <c r="S70" s="29">
        <f t="shared" si="30"/>
        <v>774190.1280143799</v>
      </c>
      <c r="T70" s="29">
        <f t="shared" si="31"/>
        <v>-1807477.659038512</v>
      </c>
      <c r="U70" s="28">
        <f t="shared" si="32"/>
        <v>36797.17393044104</v>
      </c>
      <c r="V70" s="30">
        <f t="shared" si="33"/>
        <v>35994.76662620223</v>
      </c>
      <c r="W70" s="30">
        <f t="shared" si="34"/>
        <v>802.4073042388045</v>
      </c>
      <c r="X70" s="30">
        <f t="shared" si="35"/>
        <v>37599.58123467984</v>
      </c>
    </row>
    <row r="71" spans="1:24" ht="15">
      <c r="A71" s="63">
        <v>45288</v>
      </c>
      <c r="B71" s="56">
        <v>1348</v>
      </c>
      <c r="C71" s="56">
        <v>1486</v>
      </c>
      <c r="D71" s="56">
        <v>1429576</v>
      </c>
      <c r="E71" s="56">
        <v>1200311</v>
      </c>
      <c r="F71" s="30">
        <v>37710.1</v>
      </c>
      <c r="G71" s="49">
        <f t="shared" si="18"/>
        <v>-138</v>
      </c>
      <c r="H71" s="26">
        <f t="shared" si="19"/>
        <v>520.1041227877909</v>
      </c>
      <c r="I71" s="26">
        <f t="shared" si="20"/>
        <v>408.37266249331856</v>
      </c>
      <c r="J71" s="26">
        <f t="shared" si="21"/>
        <v>111.7314602944723</v>
      </c>
      <c r="K71" s="26">
        <f t="shared" si="22"/>
        <v>4078.1431754173655</v>
      </c>
      <c r="L71" s="29">
        <f t="shared" si="23"/>
        <v>631.8355830822632</v>
      </c>
      <c r="M71" s="29">
        <f t="shared" si="24"/>
        <v>-1602.7936228071821</v>
      </c>
      <c r="N71" s="27">
        <f t="shared" si="25"/>
        <v>229265</v>
      </c>
      <c r="O71" s="25">
        <f t="shared" si="26"/>
        <v>603522.5647955618</v>
      </c>
      <c r="P71" s="25">
        <f t="shared" si="27"/>
        <v>501685.4318436362</v>
      </c>
      <c r="Q71" s="25">
        <f t="shared" si="28"/>
        <v>101837.13295192563</v>
      </c>
      <c r="R71" s="25">
        <f t="shared" si="29"/>
        <v>4100320.0070622424</v>
      </c>
      <c r="S71" s="29">
        <f t="shared" si="30"/>
        <v>705359.6977474875</v>
      </c>
      <c r="T71" s="29">
        <f t="shared" si="31"/>
        <v>-1331382.9612910263</v>
      </c>
      <c r="U71" s="28">
        <f t="shared" si="32"/>
        <v>36888.46653739693</v>
      </c>
      <c r="V71" s="30">
        <f t="shared" si="33"/>
        <v>36080.53329489211</v>
      </c>
      <c r="W71" s="30">
        <f t="shared" si="34"/>
        <v>807.9332425048196</v>
      </c>
      <c r="X71" s="30">
        <f t="shared" si="35"/>
        <v>37696.39977990175</v>
      </c>
    </row>
    <row r="72" spans="1:24" ht="15">
      <c r="A72" s="63">
        <v>45289</v>
      </c>
      <c r="B72" s="56">
        <v>782</v>
      </c>
      <c r="C72" s="56">
        <v>2057</v>
      </c>
      <c r="D72" s="56">
        <v>778068</v>
      </c>
      <c r="E72" s="56">
        <v>2255692</v>
      </c>
      <c r="F72" s="30">
        <v>37689.54</v>
      </c>
      <c r="G72" s="49">
        <f t="shared" si="18"/>
        <v>-1275</v>
      </c>
      <c r="H72" s="26">
        <f t="shared" si="19"/>
        <v>340.59371050901177</v>
      </c>
      <c r="I72" s="26">
        <f t="shared" si="20"/>
        <v>324.2040293686526</v>
      </c>
      <c r="J72" s="26">
        <f t="shared" si="21"/>
        <v>16.389681140359187</v>
      </c>
      <c r="K72" s="26">
        <f t="shared" si="22"/>
        <v>4094.5328565577247</v>
      </c>
      <c r="L72" s="29">
        <f t="shared" si="23"/>
        <v>356.98339164937096</v>
      </c>
      <c r="M72" s="29">
        <f t="shared" si="24"/>
        <v>29.189768842187732</v>
      </c>
      <c r="N72" s="27">
        <f t="shared" si="25"/>
        <v>-1477624</v>
      </c>
      <c r="O72" s="25">
        <f t="shared" si="26"/>
        <v>395407.9083160056</v>
      </c>
      <c r="P72" s="25">
        <f t="shared" si="27"/>
        <v>402719.9602514544</v>
      </c>
      <c r="Q72" s="25">
        <f t="shared" si="28"/>
        <v>-7312.051935448777</v>
      </c>
      <c r="R72" s="25">
        <f t="shared" si="29"/>
        <v>4093007.9551267936</v>
      </c>
      <c r="S72" s="29">
        <f t="shared" si="30"/>
        <v>388095.8563805568</v>
      </c>
      <c r="T72" s="29">
        <f t="shared" si="31"/>
        <v>534336.8950895322</v>
      </c>
      <c r="U72" s="28">
        <f t="shared" si="32"/>
        <v>36968.57388365724</v>
      </c>
      <c r="V72" s="30">
        <f t="shared" si="33"/>
        <v>36160.98363014751</v>
      </c>
      <c r="W72" s="30">
        <f t="shared" si="34"/>
        <v>807.5902535097339</v>
      </c>
      <c r="X72" s="30">
        <f t="shared" si="35"/>
        <v>37776.164137166976</v>
      </c>
    </row>
    <row r="73" spans="1:24" ht="15">
      <c r="A73" s="63">
        <v>45293</v>
      </c>
      <c r="B73" s="56">
        <v>1347</v>
      </c>
      <c r="C73" s="56">
        <v>1496</v>
      </c>
      <c r="D73" s="56">
        <v>1675770</v>
      </c>
      <c r="E73" s="56">
        <v>2041778</v>
      </c>
      <c r="F73" s="30">
        <v>37715.04</v>
      </c>
      <c r="G73" s="49">
        <f t="shared" si="18"/>
        <v>-149</v>
      </c>
      <c r="H73" s="26">
        <f t="shared" si="19"/>
        <v>291.6343394581106</v>
      </c>
      <c r="I73" s="26">
        <f t="shared" si="20"/>
        <v>300.5438279002199</v>
      </c>
      <c r="J73" s="26">
        <f t="shared" si="21"/>
        <v>-8.909488442109307</v>
      </c>
      <c r="K73" s="26">
        <f t="shared" si="22"/>
        <v>4085.6233681156154</v>
      </c>
      <c r="L73" s="29">
        <f t="shared" si="23"/>
        <v>282.7248510160013</v>
      </c>
      <c r="M73" s="29">
        <f t="shared" si="24"/>
        <v>460.9146198581866</v>
      </c>
      <c r="N73" s="27">
        <f t="shared" si="25"/>
        <v>-366008</v>
      </c>
      <c r="O73" s="25">
        <f t="shared" si="26"/>
        <v>319266.31748440507</v>
      </c>
      <c r="P73" s="25">
        <f t="shared" si="27"/>
        <v>364283.5622388816</v>
      </c>
      <c r="Q73" s="25">
        <f t="shared" si="28"/>
        <v>-45017.24475447653</v>
      </c>
      <c r="R73" s="25">
        <f t="shared" si="29"/>
        <v>4047990.710372317</v>
      </c>
      <c r="S73" s="29">
        <f t="shared" si="30"/>
        <v>274249.07272992854</v>
      </c>
      <c r="T73" s="29">
        <f t="shared" si="31"/>
        <v>1174593.9678194597</v>
      </c>
      <c r="U73" s="28">
        <f t="shared" si="32"/>
        <v>37043.22049529152</v>
      </c>
      <c r="V73" s="30">
        <f t="shared" si="33"/>
        <v>36238.68644864013</v>
      </c>
      <c r="W73" s="30">
        <f t="shared" si="34"/>
        <v>804.534046651388</v>
      </c>
      <c r="X73" s="30">
        <f t="shared" si="35"/>
        <v>37847.75454194291</v>
      </c>
    </row>
    <row r="74" spans="1:24" ht="15">
      <c r="A74" s="63">
        <v>45294</v>
      </c>
      <c r="B74" s="56">
        <v>782</v>
      </c>
      <c r="C74" s="56">
        <v>2028</v>
      </c>
      <c r="D74" s="56">
        <v>978538</v>
      </c>
      <c r="E74" s="56">
        <v>2899004</v>
      </c>
      <c r="F74" s="30">
        <v>37430.19</v>
      </c>
      <c r="G74" s="49">
        <f t="shared" si="18"/>
        <v>-1246</v>
      </c>
      <c r="H74" s="26">
        <f t="shared" si="19"/>
        <v>137.87090551229954</v>
      </c>
      <c r="I74" s="26">
        <f t="shared" si="20"/>
        <v>223.2166365052089</v>
      </c>
      <c r="J74" s="26">
        <f t="shared" si="21"/>
        <v>-85.34573099290935</v>
      </c>
      <c r="K74" s="26">
        <f t="shared" si="22"/>
        <v>4000.277637122706</v>
      </c>
      <c r="L74" s="29">
        <f t="shared" si="23"/>
        <v>52.52517451939019</v>
      </c>
      <c r="M74" s="29">
        <f t="shared" si="24"/>
        <v>1759.4397943775775</v>
      </c>
      <c r="N74" s="27">
        <f t="shared" si="25"/>
        <v>-1920466</v>
      </c>
      <c r="O74" s="25">
        <f t="shared" si="26"/>
        <v>95293.08573596456</v>
      </c>
      <c r="P74" s="25">
        <f t="shared" si="27"/>
        <v>250046.0841269375</v>
      </c>
      <c r="Q74" s="25">
        <f t="shared" si="28"/>
        <v>-154752.99839097293</v>
      </c>
      <c r="R74" s="25">
        <f t="shared" si="29"/>
        <v>3893237.711981344</v>
      </c>
      <c r="S74" s="29">
        <f t="shared" si="30"/>
        <v>-59459.912655008375</v>
      </c>
      <c r="T74" s="29">
        <f t="shared" si="31"/>
        <v>3035600.0551644503</v>
      </c>
      <c r="U74" s="28">
        <f t="shared" si="32"/>
        <v>37081.91744576237</v>
      </c>
      <c r="V74" s="30">
        <f t="shared" si="33"/>
        <v>36298.26162620812</v>
      </c>
      <c r="W74" s="30">
        <f t="shared" si="34"/>
        <v>783.6558195542457</v>
      </c>
      <c r="X74" s="30">
        <f t="shared" si="35"/>
        <v>37865.57326531661</v>
      </c>
    </row>
    <row r="75" spans="1:24" ht="15">
      <c r="A75" s="63">
        <v>45295</v>
      </c>
      <c r="B75" s="56">
        <v>1386</v>
      </c>
      <c r="C75" s="56">
        <v>1427</v>
      </c>
      <c r="D75" s="56">
        <v>1812554</v>
      </c>
      <c r="E75" s="56">
        <v>1852249</v>
      </c>
      <c r="F75" s="30">
        <v>37440.34</v>
      </c>
      <c r="G75" s="49">
        <f t="shared" si="18"/>
        <v>-41</v>
      </c>
      <c r="H75" s="26">
        <f t="shared" si="19"/>
        <v>119.9838149610696</v>
      </c>
      <c r="I75" s="26">
        <f t="shared" si="20"/>
        <v>210.00580467994843</v>
      </c>
      <c r="J75" s="26">
        <f t="shared" si="21"/>
        <v>-90.02198971887883</v>
      </c>
      <c r="K75" s="26">
        <f t="shared" si="22"/>
        <v>3910.255647403827</v>
      </c>
      <c r="L75" s="29">
        <f t="shared" si="23"/>
        <v>29.96182524219077</v>
      </c>
      <c r="M75" s="29">
        <f t="shared" si="24"/>
        <v>1830.4016196197672</v>
      </c>
      <c r="N75" s="27">
        <f t="shared" si="25"/>
        <v>-39695</v>
      </c>
      <c r="O75" s="25">
        <f t="shared" si="26"/>
        <v>81794.2771623681</v>
      </c>
      <c r="P75" s="25">
        <f t="shared" si="27"/>
        <v>235559.0299205906</v>
      </c>
      <c r="Q75" s="25">
        <f t="shared" si="28"/>
        <v>-153764.75275822252</v>
      </c>
      <c r="R75" s="25">
        <f t="shared" si="29"/>
        <v>3739472.9592231214</v>
      </c>
      <c r="S75" s="29">
        <f t="shared" si="30"/>
        <v>-71970.47559585441</v>
      </c>
      <c r="T75" s="29">
        <f t="shared" si="31"/>
        <v>3003324.5795685956</v>
      </c>
      <c r="U75" s="28">
        <f t="shared" si="32"/>
        <v>37117.75970118613</v>
      </c>
      <c r="V75" s="30">
        <f t="shared" si="33"/>
        <v>36355.365544897715</v>
      </c>
      <c r="W75" s="30">
        <f t="shared" si="34"/>
        <v>762.3941562884138</v>
      </c>
      <c r="X75" s="30">
        <f t="shared" si="35"/>
        <v>37880.15385747454</v>
      </c>
    </row>
    <row r="76" spans="1:24" ht="15">
      <c r="A76" s="63">
        <v>45296</v>
      </c>
      <c r="B76" s="56">
        <v>1527</v>
      </c>
      <c r="C76" s="56">
        <v>1285</v>
      </c>
      <c r="D76" s="56">
        <v>2354692</v>
      </c>
      <c r="E76" s="56">
        <v>1449056</v>
      </c>
      <c r="F76" s="30">
        <v>37466.11</v>
      </c>
      <c r="G76" s="49">
        <f t="shared" si="18"/>
        <v>242</v>
      </c>
      <c r="H76" s="26">
        <f t="shared" si="19"/>
        <v>132.18543346496264</v>
      </c>
      <c r="I76" s="26">
        <f t="shared" si="20"/>
        <v>211.605514445951</v>
      </c>
      <c r="J76" s="26">
        <f t="shared" si="21"/>
        <v>-79.42008098098836</v>
      </c>
      <c r="K76" s="26">
        <f t="shared" si="22"/>
        <v>3830.8355664228384</v>
      </c>
      <c r="L76" s="29">
        <f t="shared" si="23"/>
        <v>52.76535248397428</v>
      </c>
      <c r="M76" s="29">
        <f t="shared" si="24"/>
        <v>1641.1669721037415</v>
      </c>
      <c r="N76" s="27">
        <f t="shared" si="25"/>
        <v>905636</v>
      </c>
      <c r="O76" s="25">
        <f t="shared" si="26"/>
        <v>164178.4494461313</v>
      </c>
      <c r="P76" s="25">
        <f t="shared" si="27"/>
        <v>269062.87842456106</v>
      </c>
      <c r="Q76" s="25">
        <f t="shared" si="28"/>
        <v>-104884.42897842976</v>
      </c>
      <c r="R76" s="25">
        <f t="shared" si="29"/>
        <v>3634588.5302446918</v>
      </c>
      <c r="S76" s="29">
        <f t="shared" si="30"/>
        <v>59294.02046770154</v>
      </c>
      <c r="T76" s="29">
        <f t="shared" si="31"/>
        <v>2156982.6000362965</v>
      </c>
      <c r="U76" s="28">
        <f t="shared" si="32"/>
        <v>37152.59473106751</v>
      </c>
      <c r="V76" s="30">
        <f t="shared" si="33"/>
        <v>36410.90276765283</v>
      </c>
      <c r="W76" s="30">
        <f t="shared" si="34"/>
        <v>741.6919634146834</v>
      </c>
      <c r="X76" s="30">
        <f t="shared" si="35"/>
        <v>37894.286694482194</v>
      </c>
    </row>
    <row r="77" spans="1:24" ht="15">
      <c r="A77" s="63">
        <v>45299</v>
      </c>
      <c r="B77" s="56">
        <v>2143</v>
      </c>
      <c r="C77" s="56">
        <v>704</v>
      </c>
      <c r="D77" s="56">
        <v>2421759</v>
      </c>
      <c r="E77" s="56">
        <v>1272885</v>
      </c>
      <c r="F77" s="30">
        <v>37683.01</v>
      </c>
      <c r="G77" s="49">
        <f t="shared" si="18"/>
        <v>1439</v>
      </c>
      <c r="H77" s="26">
        <f t="shared" si="19"/>
        <v>262.86689011846636</v>
      </c>
      <c r="I77" s="26">
        <f t="shared" si="20"/>
        <v>272.97523872365343</v>
      </c>
      <c r="J77" s="26">
        <f t="shared" si="21"/>
        <v>-10.108348605187075</v>
      </c>
      <c r="K77" s="26">
        <f t="shared" si="22"/>
        <v>3820.7272178176513</v>
      </c>
      <c r="L77" s="29">
        <f t="shared" si="23"/>
        <v>252.75854151327928</v>
      </c>
      <c r="M77" s="29">
        <f t="shared" si="24"/>
        <v>454.92551361702044</v>
      </c>
      <c r="N77" s="27">
        <f t="shared" si="25"/>
        <v>1148874</v>
      </c>
      <c r="O77" s="25">
        <f t="shared" si="26"/>
        <v>262648.0045015182</v>
      </c>
      <c r="P77" s="25">
        <f t="shared" si="27"/>
        <v>313053.434503333</v>
      </c>
      <c r="Q77" s="25">
        <f t="shared" si="28"/>
        <v>-50405.43000181479</v>
      </c>
      <c r="R77" s="25">
        <f t="shared" si="29"/>
        <v>3584183.100242877</v>
      </c>
      <c r="S77" s="29">
        <f t="shared" si="30"/>
        <v>212242.57449970342</v>
      </c>
      <c r="T77" s="29">
        <f t="shared" si="31"/>
        <v>1220351.174535999</v>
      </c>
      <c r="U77" s="28">
        <f t="shared" si="32"/>
        <v>37205.63625796076</v>
      </c>
      <c r="V77" s="30">
        <f t="shared" si="33"/>
        <v>36474.50812927019</v>
      </c>
      <c r="W77" s="30">
        <f t="shared" si="34"/>
        <v>731.1281286905723</v>
      </c>
      <c r="X77" s="30">
        <f t="shared" si="35"/>
        <v>37936.76438665133</v>
      </c>
    </row>
    <row r="78" spans="1:24" ht="15">
      <c r="A78" s="63">
        <v>45300</v>
      </c>
      <c r="B78" s="56">
        <v>844</v>
      </c>
      <c r="C78" s="56">
        <v>1963</v>
      </c>
      <c r="D78" s="56">
        <v>830652</v>
      </c>
      <c r="E78" s="56">
        <v>2649139</v>
      </c>
      <c r="F78" s="30">
        <v>37525.16</v>
      </c>
      <c r="G78" s="49">
        <f t="shared" si="18"/>
        <v>-1119</v>
      </c>
      <c r="H78" s="26">
        <f t="shared" si="19"/>
        <v>124.68020110661973</v>
      </c>
      <c r="I78" s="26">
        <f t="shared" si="20"/>
        <v>203.37647678747078</v>
      </c>
      <c r="J78" s="26">
        <f t="shared" si="21"/>
        <v>-78.69627568085104</v>
      </c>
      <c r="K78" s="26">
        <f t="shared" si="22"/>
        <v>3742.0309421368</v>
      </c>
      <c r="L78" s="29">
        <f t="shared" si="23"/>
        <v>45.98392542576869</v>
      </c>
      <c r="M78" s="29">
        <f t="shared" si="24"/>
        <v>1619.9094390427895</v>
      </c>
      <c r="N78" s="27">
        <f t="shared" si="25"/>
        <v>-1818487</v>
      </c>
      <c r="O78" s="25">
        <f t="shared" si="26"/>
        <v>54534.504051366384</v>
      </c>
      <c r="P78" s="25">
        <f t="shared" si="27"/>
        <v>206476.41277816633</v>
      </c>
      <c r="Q78" s="25">
        <f t="shared" si="28"/>
        <v>-151941.90872679994</v>
      </c>
      <c r="R78" s="25">
        <f t="shared" si="29"/>
        <v>3432241.191516077</v>
      </c>
      <c r="S78" s="29">
        <f t="shared" si="30"/>
        <v>-97407.40467543356</v>
      </c>
      <c r="T78" s="29">
        <f t="shared" si="31"/>
        <v>2941430.769860565</v>
      </c>
      <c r="U78" s="28">
        <f t="shared" si="32"/>
        <v>37237.58863216469</v>
      </c>
      <c r="V78" s="30">
        <f t="shared" si="33"/>
        <v>36527.040722806676</v>
      </c>
      <c r="W78" s="30">
        <f t="shared" si="34"/>
        <v>710.5479093580143</v>
      </c>
      <c r="X78" s="30">
        <f t="shared" si="35"/>
        <v>37948.136541522705</v>
      </c>
    </row>
    <row r="79" spans="1:24" ht="15">
      <c r="A79" s="63">
        <v>45301</v>
      </c>
      <c r="B79" s="56">
        <v>1600</v>
      </c>
      <c r="C79" s="56">
        <v>1220</v>
      </c>
      <c r="D79" s="56">
        <v>1615347</v>
      </c>
      <c r="E79" s="56">
        <v>1846301</v>
      </c>
      <c r="F79" s="30">
        <v>37695.73</v>
      </c>
      <c r="G79" s="49">
        <f t="shared" si="18"/>
        <v>380</v>
      </c>
      <c r="H79" s="26">
        <f t="shared" si="19"/>
        <v>150.21218099595777</v>
      </c>
      <c r="I79" s="26">
        <f t="shared" si="20"/>
        <v>212.20765294809723</v>
      </c>
      <c r="J79" s="26">
        <f t="shared" si="21"/>
        <v>-61.99547195213947</v>
      </c>
      <c r="K79" s="26">
        <f t="shared" si="22"/>
        <v>3680.035470184661</v>
      </c>
      <c r="L79" s="29">
        <f t="shared" si="23"/>
        <v>88.2167090438183</v>
      </c>
      <c r="M79" s="29">
        <f t="shared" si="24"/>
        <v>1328.1261480866074</v>
      </c>
      <c r="N79" s="27">
        <f t="shared" si="25"/>
        <v>-230954</v>
      </c>
      <c r="O79" s="25">
        <f t="shared" si="26"/>
        <v>25985.653646229744</v>
      </c>
      <c r="P79" s="25">
        <f t="shared" si="27"/>
        <v>184604.89213925798</v>
      </c>
      <c r="Q79" s="25">
        <f t="shared" si="28"/>
        <v>-158619.23849302824</v>
      </c>
      <c r="R79" s="25">
        <f t="shared" si="29"/>
        <v>3273621.953023049</v>
      </c>
      <c r="S79" s="29">
        <f t="shared" si="30"/>
        <v>-132633.5848467985</v>
      </c>
      <c r="T79" s="29">
        <f t="shared" si="31"/>
        <v>3039751.1850137664</v>
      </c>
      <c r="U79" s="28">
        <f t="shared" si="32"/>
        <v>37283.40276894822</v>
      </c>
      <c r="V79" s="30">
        <f t="shared" si="33"/>
        <v>36585.47518666634</v>
      </c>
      <c r="W79" s="30">
        <f t="shared" si="34"/>
        <v>697.9275822818745</v>
      </c>
      <c r="X79" s="30">
        <f t="shared" si="35"/>
        <v>37981.33035123009</v>
      </c>
    </row>
    <row r="80" spans="1:24" ht="15">
      <c r="A80" s="63">
        <v>45302</v>
      </c>
      <c r="B80" s="56">
        <v>1174</v>
      </c>
      <c r="C80" s="56">
        <v>1631</v>
      </c>
      <c r="D80" s="56">
        <v>1074262</v>
      </c>
      <c r="E80" s="56">
        <v>2597722</v>
      </c>
      <c r="F80" s="30">
        <v>37711.02</v>
      </c>
      <c r="G80" s="49">
        <f t="shared" si="18"/>
        <v>-457</v>
      </c>
      <c r="H80" s="26">
        <f t="shared" si="19"/>
        <v>89.49096289636198</v>
      </c>
      <c r="I80" s="26">
        <f t="shared" si="20"/>
        <v>178.74727030069238</v>
      </c>
      <c r="J80" s="26">
        <f t="shared" si="21"/>
        <v>-89.2563074043304</v>
      </c>
      <c r="K80" s="26">
        <f t="shared" si="22"/>
        <v>3590.7791627803304</v>
      </c>
      <c r="L80" s="29">
        <f t="shared" si="23"/>
        <v>0.2346554920315782</v>
      </c>
      <c r="M80" s="29">
        <f t="shared" si="24"/>
        <v>1785.3608035786397</v>
      </c>
      <c r="N80" s="27">
        <f t="shared" si="25"/>
        <v>-1523460</v>
      </c>
      <c r="O80" s="25">
        <f t="shared" si="26"/>
        <v>-128958.91171839322</v>
      </c>
      <c r="P80" s="25">
        <f t="shared" si="27"/>
        <v>99201.64753229509</v>
      </c>
      <c r="Q80" s="25">
        <f t="shared" si="28"/>
        <v>-228160.5592506883</v>
      </c>
      <c r="R80" s="25">
        <f t="shared" si="29"/>
        <v>3045461.393772361</v>
      </c>
      <c r="S80" s="29">
        <f t="shared" si="30"/>
        <v>-357119.4709690815</v>
      </c>
      <c r="T80" s="29">
        <f t="shared" si="31"/>
        <v>4206091.714044685</v>
      </c>
      <c r="U80" s="28">
        <f t="shared" si="32"/>
        <v>37326.164492053394</v>
      </c>
      <c r="V80" s="30">
        <f t="shared" si="33"/>
        <v>36641.75242733302</v>
      </c>
      <c r="W80" s="30">
        <f t="shared" si="34"/>
        <v>684.4120647203745</v>
      </c>
      <c r="X80" s="30">
        <f t="shared" si="35"/>
        <v>38010.57655677377</v>
      </c>
    </row>
    <row r="81" spans="1:24" ht="15">
      <c r="A81" s="63">
        <v>45303</v>
      </c>
      <c r="B81" s="56">
        <v>1543</v>
      </c>
      <c r="C81" s="56">
        <v>1262</v>
      </c>
      <c r="D81" s="56">
        <v>1574677</v>
      </c>
      <c r="E81" s="56">
        <v>1850291</v>
      </c>
      <c r="F81" s="30">
        <v>37592.98</v>
      </c>
      <c r="G81" s="49">
        <f>IF(B81&gt;0,+B81-C81,"")</f>
        <v>281</v>
      </c>
      <c r="H81" s="26">
        <f>IF(B81&gt;0,0.1*G81+0.9*H80,"")</f>
        <v>108.64186660672578</v>
      </c>
      <c r="I81" s="26">
        <f>IF(B81&gt;0,0.05*G81+0.95*I80,"")</f>
        <v>183.85990678565776</v>
      </c>
      <c r="J81" s="26">
        <f>IF(B81&gt;0,+H81-I81,"")</f>
        <v>-75.21804017893197</v>
      </c>
      <c r="K81" s="26">
        <f>IF(B81&gt;0,+K80+J81,"")</f>
        <v>3515.5611226013984</v>
      </c>
      <c r="L81" s="29">
        <f>IF(B81&gt;0,+H81+J81,"")</f>
        <v>33.42382642779381</v>
      </c>
      <c r="M81" s="29">
        <f>IF(B81&gt;0,19*I81-18*H81,"")</f>
        <v>1537.7846300064332</v>
      </c>
      <c r="N81" s="27">
        <f>IF(B81&gt;0,+D81-E81,"")</f>
        <v>-275614</v>
      </c>
      <c r="O81" s="25">
        <f>IF(B81&gt;0,0.1*N81+0.9*O80,"")</f>
        <v>-143624.4205465539</v>
      </c>
      <c r="P81" s="25">
        <f>IF(B81&gt;0,0.05*N81+0.95*P80,"")</f>
        <v>80460.86515568032</v>
      </c>
      <c r="Q81" s="25">
        <f>IF(B81&gt;0,+O81-P81,"")</f>
        <v>-224085.28570223425</v>
      </c>
      <c r="R81" s="25">
        <f>IF(B81&gt;0,+R80+Q81,"")</f>
        <v>2821376.1080701267</v>
      </c>
      <c r="S81" s="29">
        <f>IF(B81&gt;0,+O81+Q81,"")</f>
        <v>-367709.70624878816</v>
      </c>
      <c r="T81" s="29">
        <f>IF(B81&gt;0,19*P81-18*O81,"")</f>
        <v>4113996.007795897</v>
      </c>
      <c r="U81" s="28">
        <f>IF(B81&gt;0,0.1*F81+0.9*U80,"")</f>
        <v>37352.84604284806</v>
      </c>
      <c r="V81" s="30">
        <f>IF(B81&gt;0,0.05*F81+0.95*V80,"")</f>
        <v>36689.31380596636</v>
      </c>
      <c r="W81" s="30">
        <f>IF(B81&gt;0,+U81-V81,"")</f>
        <v>663.5322368816996</v>
      </c>
      <c r="X81" s="30">
        <f>IF(B81&gt;0,+U81+W81,"")</f>
        <v>38016.37827972976</v>
      </c>
    </row>
    <row r="82" spans="1:24" ht="15">
      <c r="A82" s="63">
        <v>45307</v>
      </c>
      <c r="B82" s="56">
        <v>648</v>
      </c>
      <c r="C82" s="56">
        <v>2207</v>
      </c>
      <c r="D82" s="56">
        <v>580430</v>
      </c>
      <c r="E82" s="56">
        <v>3610066</v>
      </c>
      <c r="F82" s="30">
        <v>37361.12</v>
      </c>
      <c r="G82" s="49">
        <f>IF(B82&gt;0,+B82-C82,"")</f>
        <v>-1559</v>
      </c>
      <c r="H82" s="26">
        <f>IF(B82&gt;0,0.1*G82+0.9*H81,"")</f>
        <v>-58.122320053946794</v>
      </c>
      <c r="I82" s="26">
        <f>IF(B82&gt;0,0.05*G82+0.95*I81,"")</f>
        <v>96.71691144637485</v>
      </c>
      <c r="J82" s="26">
        <f>IF(B82&gt;0,+H82-I82,"")</f>
        <v>-154.83923150032166</v>
      </c>
      <c r="K82" s="26">
        <f>IF(B82&gt;0,+K81+J82,"")</f>
        <v>3360.721891101077</v>
      </c>
      <c r="L82" s="29">
        <f>IF(B82&gt;0,+H82+J82,"")</f>
        <v>-212.96155155426845</v>
      </c>
      <c r="M82" s="29">
        <f>IF(B82&gt;0,19*I82-18*H82,"")</f>
        <v>2883.8230784521647</v>
      </c>
      <c r="N82" s="27">
        <f>IF(B82&gt;0,+D82-E82,"")</f>
        <v>-3029636</v>
      </c>
      <c r="O82" s="25">
        <f>IF(B82&gt;0,0.1*N82+0.9*O81,"")</f>
        <v>-432225.57849189854</v>
      </c>
      <c r="P82" s="25">
        <f>IF(B82&gt;0,0.05*N82+0.95*P81,"")</f>
        <v>-75043.97810210372</v>
      </c>
      <c r="Q82" s="25">
        <f>IF(B82&gt;0,+O82-P82,"")</f>
        <v>-357181.6003897948</v>
      </c>
      <c r="R82" s="25">
        <f>IF(B82&gt;0,+R81+Q82,"")</f>
        <v>2464194.507680332</v>
      </c>
      <c r="S82" s="29">
        <f>IF(B82&gt;0,+O82+Q82,"")</f>
        <v>-789407.1788816934</v>
      </c>
      <c r="T82" s="29">
        <f>IF(B82&gt;0,19*P82-18*O82,"")</f>
        <v>6354224.828914204</v>
      </c>
      <c r="U82" s="28">
        <f>IF(B82&gt;0,0.1*F82+0.9*U81,"")</f>
        <v>37353.67343856326</v>
      </c>
      <c r="V82" s="30">
        <f>IF(B82&gt;0,0.05*F82+0.95*V81,"")</f>
        <v>36722.90411566804</v>
      </c>
      <c r="W82" s="30">
        <f>IF(B82&gt;0,+U82-V82,"")</f>
        <v>630.7693228952194</v>
      </c>
      <c r="X82" s="30">
        <f>IF(B82&gt;0,+U82+W82,"")</f>
        <v>37984.44276145848</v>
      </c>
    </row>
    <row r="83" spans="1:24" ht="15">
      <c r="A83" s="63">
        <v>45308</v>
      </c>
      <c r="B83" s="56">
        <v>711</v>
      </c>
      <c r="C83" s="56">
        <v>2125</v>
      </c>
      <c r="D83" s="56">
        <v>538098</v>
      </c>
      <c r="E83" s="56">
        <v>3337061</v>
      </c>
      <c r="F83" s="30">
        <v>37266.67</v>
      </c>
      <c r="G83" s="49">
        <f>IF(B83&gt;0,+B83-C83,"")</f>
        <v>-1414</v>
      </c>
      <c r="H83" s="26">
        <f>IF(B83&gt;0,0.1*G83+0.9*H82,"")</f>
        <v>-193.7100880485521</v>
      </c>
      <c r="I83" s="26">
        <f>IF(B83&gt;0,0.05*G83+0.95*I82,"")</f>
        <v>21.181065874056102</v>
      </c>
      <c r="J83" s="26">
        <f>IF(B83&gt;0,+H83-I83,"")</f>
        <v>-214.89115392260823</v>
      </c>
      <c r="K83" s="26">
        <f>IF(B83&gt;0,+K82+J83,"")</f>
        <v>3145.8307371784686</v>
      </c>
      <c r="L83" s="29">
        <f>IF(B83&gt;0,+H83+J83,"")</f>
        <v>-408.60124197116033</v>
      </c>
      <c r="M83" s="29">
        <f>IF(B83&gt;0,19*I83-18*H83,"")</f>
        <v>3889.2218364810037</v>
      </c>
      <c r="N83" s="27">
        <f>IF(B83&gt;0,+D83-E83,"")</f>
        <v>-2798963</v>
      </c>
      <c r="O83" s="25">
        <f>IF(B83&gt;0,0.1*N83+0.9*O82,"")</f>
        <v>-668899.3206427087</v>
      </c>
      <c r="P83" s="25">
        <f>IF(B83&gt;0,0.05*N83+0.95*P82,"")</f>
        <v>-211239.92919699854</v>
      </c>
      <c r="Q83" s="25">
        <f>IF(B83&gt;0,+O83-P83,"")</f>
        <v>-457659.39144571015</v>
      </c>
      <c r="R83" s="25">
        <f>IF(B83&gt;0,+R82+Q83,"")</f>
        <v>2006535.1162346217</v>
      </c>
      <c r="S83" s="29">
        <f>IF(B83&gt;0,+O83+Q83,"")</f>
        <v>-1126558.712088419</v>
      </c>
      <c r="T83" s="29">
        <f>IF(B83&gt;0,19*P83-18*O83,"")</f>
        <v>8026629.116825785</v>
      </c>
      <c r="U83" s="28">
        <f>IF(B83&gt;0,0.1*F83+0.9*U82,"")</f>
        <v>37344.97309470693</v>
      </c>
      <c r="V83" s="30">
        <f>IF(B83&gt;0,0.05*F83+0.95*V82,"")</f>
        <v>36750.09240988464</v>
      </c>
      <c r="W83" s="30">
        <f>IF(B83&gt;0,+U83-V83,"")</f>
        <v>594.8806848222957</v>
      </c>
      <c r="X83" s="30">
        <f>IF(B83&gt;0,+U83+W83,"")</f>
        <v>37939.85377952923</v>
      </c>
    </row>
    <row r="84" spans="1:24" ht="15">
      <c r="A84" s="63">
        <v>45309</v>
      </c>
      <c r="B84" s="56">
        <v>1572</v>
      </c>
      <c r="C84" s="56">
        <v>1243</v>
      </c>
      <c r="D84" s="56">
        <v>1874846</v>
      </c>
      <c r="E84" s="56">
        <v>2060333</v>
      </c>
      <c r="F84" s="30">
        <v>37468.61</v>
      </c>
      <c r="G84" s="49">
        <f>IF(B84&gt;0,+B84-C84,"")</f>
        <v>329</v>
      </c>
      <c r="H84" s="26">
        <f>IF(B84&gt;0,0.1*G84+0.9*H83,"")</f>
        <v>-141.4390792436969</v>
      </c>
      <c r="I84" s="26">
        <f>IF(B84&gt;0,0.05*G84+0.95*I83,"")</f>
        <v>36.572012580353295</v>
      </c>
      <c r="J84" s="26">
        <f>IF(B84&gt;0,+H84-I84,"")</f>
        <v>-178.0110918240502</v>
      </c>
      <c r="K84" s="26">
        <f>IF(B84&gt;0,+K83+J84,"")</f>
        <v>2967.8196453544183</v>
      </c>
      <c r="L84" s="29">
        <f>IF(B84&gt;0,+H84+J84,"")</f>
        <v>-319.4501710677471</v>
      </c>
      <c r="M84" s="29">
        <f>IF(B84&gt;0,19*I84-18*H84,"")</f>
        <v>3240.771665413257</v>
      </c>
      <c r="N84" s="27">
        <f>IF(B84&gt;0,+D84-E84,"")</f>
        <v>-185487</v>
      </c>
      <c r="O84" s="25">
        <f>IF(B84&gt;0,0.1*N84+0.9*O83,"")</f>
        <v>-620558.0885784378</v>
      </c>
      <c r="P84" s="25">
        <f>IF(B84&gt;0,0.05*N84+0.95*P83,"")</f>
        <v>-209952.2827371486</v>
      </c>
      <c r="Q84" s="25">
        <f>IF(B84&gt;0,+O84-P84,"")</f>
        <v>-410605.8058412892</v>
      </c>
      <c r="R84" s="25">
        <f>IF(B84&gt;0,+R83+Q84,"")</f>
        <v>1595929.3103933325</v>
      </c>
      <c r="S84" s="29">
        <f>IF(B84&gt;0,+O84+Q84,"")</f>
        <v>-1031163.894419727</v>
      </c>
      <c r="T84" s="29">
        <f>IF(B84&gt;0,19*P84-18*O84,"")</f>
        <v>7180952.222406056</v>
      </c>
      <c r="U84" s="28">
        <f>IF(B84&gt;0,0.1*F84+0.9*U83,"")</f>
        <v>37357.336785236235</v>
      </c>
      <c r="V84" s="30">
        <f>IF(B84&gt;0,0.05*F84+0.95*V83,"")</f>
        <v>36786.018289390406</v>
      </c>
      <c r="W84" s="30">
        <f>IF(B84&gt;0,+U84-V84,"")</f>
        <v>571.3184958458296</v>
      </c>
      <c r="X84" s="30">
        <f>IF(B84&gt;0,+U84+W84,"")</f>
        <v>37928.655281082065</v>
      </c>
    </row>
    <row r="85" spans="1:24" ht="15">
      <c r="A85" s="63">
        <v>45310</v>
      </c>
      <c r="B85" s="56">
        <v>1964</v>
      </c>
      <c r="C85" s="56">
        <v>855</v>
      </c>
      <c r="D85" s="56">
        <v>2937215</v>
      </c>
      <c r="E85" s="56">
        <v>1254273</v>
      </c>
      <c r="F85" s="30">
        <v>37863.8</v>
      </c>
      <c r="G85" s="49">
        <f aca="true" t="shared" si="36" ref="G85:G148">IF(B85&gt;0,+B85-C85,"")</f>
        <v>1109</v>
      </c>
      <c r="H85" s="26">
        <f aca="true" t="shared" si="37" ref="H85:H148">IF(B85&gt;0,0.1*G85+0.9*H84,"")</f>
        <v>-16.39517131932722</v>
      </c>
      <c r="I85" s="26">
        <f aca="true" t="shared" si="38" ref="I85:I148">IF(B85&gt;0,0.05*G85+0.95*I84,"")</f>
        <v>90.19341195133563</v>
      </c>
      <c r="J85" s="26">
        <f aca="true" t="shared" si="39" ref="J85:J148">IF(B85&gt;0,+H85-I85,"")</f>
        <v>-106.58858327066285</v>
      </c>
      <c r="K85" s="26">
        <f aca="true" t="shared" si="40" ref="K85:K148">IF(B85&gt;0,+K84+J85,"")</f>
        <v>2861.2310620837557</v>
      </c>
      <c r="L85" s="29">
        <f aca="true" t="shared" si="41" ref="L85:L148">IF(B85&gt;0,+H85+J85,"")</f>
        <v>-122.98375458999007</v>
      </c>
      <c r="M85" s="29">
        <f aca="true" t="shared" si="42" ref="M85:M148">IF(B85&gt;0,19*I85-18*H85,"")</f>
        <v>2008.7879108232669</v>
      </c>
      <c r="N85" s="27">
        <f aca="true" t="shared" si="43" ref="N85:N148">IF(B85&gt;0,+D85-E85,"")</f>
        <v>1682942</v>
      </c>
      <c r="O85" s="25">
        <f aca="true" t="shared" si="44" ref="O85:O148">IF(B85&gt;0,0.1*N85+0.9*O84,"")</f>
        <v>-390208.07972059405</v>
      </c>
      <c r="P85" s="25">
        <f aca="true" t="shared" si="45" ref="P85:P148">IF(B85&gt;0,0.05*N85+0.95*P84,"")</f>
        <v>-115307.56860029115</v>
      </c>
      <c r="Q85" s="25">
        <f aca="true" t="shared" si="46" ref="Q85:Q148">IF(B85&gt;0,+O85-P85,"")</f>
        <v>-274900.5111203029</v>
      </c>
      <c r="R85" s="25">
        <f aca="true" t="shared" si="47" ref="R85:R148">IF(B85&gt;0,+R84+Q85,"")</f>
        <v>1321028.7992730297</v>
      </c>
      <c r="S85" s="29">
        <f aca="true" t="shared" si="48" ref="S85:S148">IF(B85&gt;0,+O85+Q85,"")</f>
        <v>-665108.5908408969</v>
      </c>
      <c r="T85" s="29">
        <f aca="true" t="shared" si="49" ref="T85:T148">IF(B85&gt;0,19*P85-18*O85,"")</f>
        <v>4832901.631565161</v>
      </c>
      <c r="U85" s="28">
        <f aca="true" t="shared" si="50" ref="U85:U148">IF(B85&gt;0,0.1*F85+0.9*U84,"")</f>
        <v>37407.98310671261</v>
      </c>
      <c r="V85" s="30">
        <f aca="true" t="shared" si="51" ref="V85:V148">IF(B85&gt;0,0.05*F85+0.95*V84,"")</f>
        <v>36839.907374920884</v>
      </c>
      <c r="W85" s="30">
        <f aca="true" t="shared" si="52" ref="W85:W148">IF(B85&gt;0,+U85-V85,"")</f>
        <v>568.0757317917232</v>
      </c>
      <c r="X85" s="30">
        <f aca="true" t="shared" si="53" ref="X85:X148">IF(B85&gt;0,+U85+W85,"")</f>
        <v>37976.05883850433</v>
      </c>
    </row>
    <row r="86" spans="1:24" ht="15">
      <c r="A86" s="63">
        <v>45313</v>
      </c>
      <c r="B86" s="56">
        <v>2164</v>
      </c>
      <c r="C86" s="56">
        <v>678</v>
      </c>
      <c r="D86" s="56">
        <v>2660770</v>
      </c>
      <c r="E86" s="56">
        <v>1561792</v>
      </c>
      <c r="F86" s="30">
        <v>38001.81</v>
      </c>
      <c r="G86" s="49">
        <f t="shared" si="36"/>
        <v>1486</v>
      </c>
      <c r="H86" s="26">
        <f t="shared" si="37"/>
        <v>133.8443458126055</v>
      </c>
      <c r="I86" s="26">
        <f t="shared" si="38"/>
        <v>159.98374135376883</v>
      </c>
      <c r="J86" s="26">
        <f t="shared" si="39"/>
        <v>-26.13939554116334</v>
      </c>
      <c r="K86" s="26">
        <f t="shared" si="40"/>
        <v>2835.0916665425925</v>
      </c>
      <c r="L86" s="29">
        <f t="shared" si="41"/>
        <v>107.70495027144216</v>
      </c>
      <c r="M86" s="29">
        <f t="shared" si="42"/>
        <v>630.492861094709</v>
      </c>
      <c r="N86" s="27">
        <f t="shared" si="43"/>
        <v>1098978</v>
      </c>
      <c r="O86" s="25">
        <f t="shared" si="44"/>
        <v>-241289.47174853465</v>
      </c>
      <c r="P86" s="25">
        <f t="shared" si="45"/>
        <v>-54593.29017027659</v>
      </c>
      <c r="Q86" s="25">
        <f t="shared" si="46"/>
        <v>-186696.18157825805</v>
      </c>
      <c r="R86" s="25">
        <f t="shared" si="47"/>
        <v>1134332.6176947716</v>
      </c>
      <c r="S86" s="29">
        <f t="shared" si="48"/>
        <v>-427985.6533267927</v>
      </c>
      <c r="T86" s="29">
        <f t="shared" si="49"/>
        <v>3305937.9782383684</v>
      </c>
      <c r="U86" s="28">
        <f t="shared" si="50"/>
        <v>37467.36579604135</v>
      </c>
      <c r="V86" s="30">
        <f t="shared" si="51"/>
        <v>36898.00250617484</v>
      </c>
      <c r="W86" s="30">
        <f t="shared" si="52"/>
        <v>569.3632898665091</v>
      </c>
      <c r="X86" s="30">
        <f t="shared" si="53"/>
        <v>38036.72908590786</v>
      </c>
    </row>
    <row r="87" spans="1:24" ht="15">
      <c r="A87" s="63">
        <v>45314</v>
      </c>
      <c r="B87" s="56">
        <v>1355</v>
      </c>
      <c r="C87" s="56">
        <v>1434</v>
      </c>
      <c r="D87" s="56">
        <v>2351646</v>
      </c>
      <c r="E87" s="56">
        <v>1485601</v>
      </c>
      <c r="F87" s="30">
        <v>37905.45</v>
      </c>
      <c r="G87" s="49">
        <f t="shared" si="36"/>
        <v>-79</v>
      </c>
      <c r="H87" s="26">
        <f t="shared" si="37"/>
        <v>112.55991123134494</v>
      </c>
      <c r="I87" s="26">
        <f t="shared" si="38"/>
        <v>148.0345542860804</v>
      </c>
      <c r="J87" s="26">
        <f t="shared" si="39"/>
        <v>-35.474643054735466</v>
      </c>
      <c r="K87" s="26">
        <f t="shared" si="40"/>
        <v>2799.617023487857</v>
      </c>
      <c r="L87" s="29">
        <f t="shared" si="41"/>
        <v>77.08526817660947</v>
      </c>
      <c r="M87" s="29">
        <f t="shared" si="42"/>
        <v>786.5781292713186</v>
      </c>
      <c r="N87" s="27">
        <f t="shared" si="43"/>
        <v>866045</v>
      </c>
      <c r="O87" s="25">
        <f t="shared" si="44"/>
        <v>-130556.02457368118</v>
      </c>
      <c r="P87" s="25">
        <f t="shared" si="45"/>
        <v>-8561.375661762759</v>
      </c>
      <c r="Q87" s="25">
        <f t="shared" si="46"/>
        <v>-121994.64891191843</v>
      </c>
      <c r="R87" s="25">
        <f t="shared" si="47"/>
        <v>1012337.9687828532</v>
      </c>
      <c r="S87" s="29">
        <f t="shared" si="48"/>
        <v>-252550.6734855996</v>
      </c>
      <c r="T87" s="29">
        <f t="shared" si="49"/>
        <v>2187342.304752769</v>
      </c>
      <c r="U87" s="28">
        <f t="shared" si="50"/>
        <v>37511.17421643721</v>
      </c>
      <c r="V87" s="30">
        <f t="shared" si="51"/>
        <v>36948.3748808661</v>
      </c>
      <c r="W87" s="30">
        <f t="shared" si="52"/>
        <v>562.7993355711151</v>
      </c>
      <c r="X87" s="30">
        <f t="shared" si="53"/>
        <v>38073.97355200833</v>
      </c>
    </row>
    <row r="88" spans="1:24" ht="15">
      <c r="A88" s="63">
        <v>45315</v>
      </c>
      <c r="B88" s="56">
        <v>1242</v>
      </c>
      <c r="C88" s="56">
        <v>1557</v>
      </c>
      <c r="D88" s="56">
        <v>1780798</v>
      </c>
      <c r="E88" s="56">
        <v>2439611</v>
      </c>
      <c r="F88" s="30">
        <v>37806.39</v>
      </c>
      <c r="G88" s="49">
        <f t="shared" si="36"/>
        <v>-315</v>
      </c>
      <c r="H88" s="26">
        <f t="shared" si="37"/>
        <v>69.80392010821045</v>
      </c>
      <c r="I88" s="26">
        <f t="shared" si="38"/>
        <v>124.88282657177638</v>
      </c>
      <c r="J88" s="26">
        <f t="shared" si="39"/>
        <v>-55.07890646356593</v>
      </c>
      <c r="K88" s="26">
        <f t="shared" si="40"/>
        <v>2744.538117024291</v>
      </c>
      <c r="L88" s="29">
        <f t="shared" si="41"/>
        <v>14.72501364464452</v>
      </c>
      <c r="M88" s="29">
        <f t="shared" si="42"/>
        <v>1116.3031429159628</v>
      </c>
      <c r="N88" s="27">
        <f t="shared" si="43"/>
        <v>-658813</v>
      </c>
      <c r="O88" s="25">
        <f t="shared" si="44"/>
        <v>-183381.72211631306</v>
      </c>
      <c r="P88" s="25">
        <f t="shared" si="45"/>
        <v>-41073.956878674624</v>
      </c>
      <c r="Q88" s="25">
        <f t="shared" si="46"/>
        <v>-142307.76523763844</v>
      </c>
      <c r="R88" s="25">
        <f t="shared" si="47"/>
        <v>870030.2035452148</v>
      </c>
      <c r="S88" s="29">
        <f t="shared" si="48"/>
        <v>-325689.4873539515</v>
      </c>
      <c r="T88" s="29">
        <f t="shared" si="49"/>
        <v>2520465.8173988173</v>
      </c>
      <c r="U88" s="28">
        <f t="shared" si="50"/>
        <v>37540.69579479349</v>
      </c>
      <c r="V88" s="30">
        <f t="shared" si="51"/>
        <v>36991.275636822786</v>
      </c>
      <c r="W88" s="30">
        <f t="shared" si="52"/>
        <v>549.4201579707078</v>
      </c>
      <c r="X88" s="30">
        <f t="shared" si="53"/>
        <v>38090.1159527642</v>
      </c>
    </row>
    <row r="89" spans="1:24" ht="15">
      <c r="A89" s="63">
        <v>45316</v>
      </c>
      <c r="B89" s="56">
        <v>2205</v>
      </c>
      <c r="C89" s="56">
        <v>632</v>
      </c>
      <c r="D89" s="56">
        <v>2918763</v>
      </c>
      <c r="E89" s="56">
        <v>1063038</v>
      </c>
      <c r="F89" s="30">
        <v>38049.13</v>
      </c>
      <c r="G89" s="49">
        <f t="shared" si="36"/>
        <v>1573</v>
      </c>
      <c r="H89" s="26">
        <f t="shared" si="37"/>
        <v>220.12352809738942</v>
      </c>
      <c r="I89" s="26">
        <f t="shared" si="38"/>
        <v>197.28868524318756</v>
      </c>
      <c r="J89" s="26">
        <f t="shared" si="39"/>
        <v>22.834842854201867</v>
      </c>
      <c r="K89" s="26">
        <f t="shared" si="40"/>
        <v>2767.3729598784926</v>
      </c>
      <c r="L89" s="29">
        <f t="shared" si="41"/>
        <v>242.9583709515913</v>
      </c>
      <c r="M89" s="29">
        <f t="shared" si="42"/>
        <v>-213.73848613244627</v>
      </c>
      <c r="N89" s="27">
        <f t="shared" si="43"/>
        <v>1855725</v>
      </c>
      <c r="O89" s="25">
        <f t="shared" si="44"/>
        <v>20528.95009531823</v>
      </c>
      <c r="P89" s="25">
        <f t="shared" si="45"/>
        <v>53765.99096525911</v>
      </c>
      <c r="Q89" s="25">
        <f t="shared" si="46"/>
        <v>-33237.04086994088</v>
      </c>
      <c r="R89" s="25">
        <f t="shared" si="47"/>
        <v>836793.162675274</v>
      </c>
      <c r="S89" s="29">
        <f t="shared" si="48"/>
        <v>-12708.090774622651</v>
      </c>
      <c r="T89" s="29">
        <f t="shared" si="49"/>
        <v>652032.726624195</v>
      </c>
      <c r="U89" s="28">
        <f t="shared" si="50"/>
        <v>37591.539215314144</v>
      </c>
      <c r="V89" s="30">
        <f t="shared" si="51"/>
        <v>37044.168354981644</v>
      </c>
      <c r="W89" s="30">
        <f t="shared" si="52"/>
        <v>547.3708603324994</v>
      </c>
      <c r="X89" s="30">
        <f t="shared" si="53"/>
        <v>38138.91007564664</v>
      </c>
    </row>
    <row r="90" spans="1:24" ht="15">
      <c r="A90" s="63">
        <v>45317</v>
      </c>
      <c r="B90" s="56">
        <v>1614</v>
      </c>
      <c r="C90" s="56">
        <v>1185</v>
      </c>
      <c r="D90" s="56">
        <v>2084769</v>
      </c>
      <c r="E90" s="56">
        <v>1161969</v>
      </c>
      <c r="F90" s="30">
        <v>38109.43</v>
      </c>
      <c r="G90" s="49">
        <f t="shared" si="36"/>
        <v>429</v>
      </c>
      <c r="H90" s="26">
        <f t="shared" si="37"/>
        <v>241.0111752876505</v>
      </c>
      <c r="I90" s="26">
        <f t="shared" si="38"/>
        <v>208.87425098102818</v>
      </c>
      <c r="J90" s="26">
        <f t="shared" si="39"/>
        <v>32.13692430662232</v>
      </c>
      <c r="K90" s="26">
        <f t="shared" si="40"/>
        <v>2799.509884185115</v>
      </c>
      <c r="L90" s="29">
        <f t="shared" si="41"/>
        <v>273.1480995942728</v>
      </c>
      <c r="M90" s="29">
        <f t="shared" si="42"/>
        <v>-369.59038653817333</v>
      </c>
      <c r="N90" s="27">
        <f t="shared" si="43"/>
        <v>922800</v>
      </c>
      <c r="O90" s="25">
        <f t="shared" si="44"/>
        <v>110756.05508578641</v>
      </c>
      <c r="P90" s="25">
        <f t="shared" si="45"/>
        <v>97217.69141699615</v>
      </c>
      <c r="Q90" s="25">
        <f t="shared" si="46"/>
        <v>13538.363668790262</v>
      </c>
      <c r="R90" s="25">
        <f t="shared" si="47"/>
        <v>850331.5263440642</v>
      </c>
      <c r="S90" s="29">
        <f t="shared" si="48"/>
        <v>124294.41875457668</v>
      </c>
      <c r="T90" s="29">
        <f t="shared" si="49"/>
        <v>-146472.85462122853</v>
      </c>
      <c r="U90" s="28">
        <f t="shared" si="50"/>
        <v>37643.32829378273</v>
      </c>
      <c r="V90" s="30">
        <f t="shared" si="51"/>
        <v>37097.43143723256</v>
      </c>
      <c r="W90" s="30">
        <f t="shared" si="52"/>
        <v>545.8968565501709</v>
      </c>
      <c r="X90" s="30">
        <f t="shared" si="53"/>
        <v>38189.2251503329</v>
      </c>
    </row>
    <row r="91" spans="1:24" ht="15">
      <c r="A91" s="63">
        <v>45320</v>
      </c>
      <c r="B91" s="56">
        <v>2062</v>
      </c>
      <c r="C91" s="56">
        <v>788</v>
      </c>
      <c r="D91" s="56">
        <v>2404704</v>
      </c>
      <c r="E91" s="56">
        <v>1045978</v>
      </c>
      <c r="F91" s="30">
        <v>38333.45</v>
      </c>
      <c r="G91" s="49">
        <f t="shared" si="36"/>
        <v>1274</v>
      </c>
      <c r="H91" s="26">
        <f t="shared" si="37"/>
        <v>344.3100577588855</v>
      </c>
      <c r="I91" s="26">
        <f t="shared" si="38"/>
        <v>262.1305384319768</v>
      </c>
      <c r="J91" s="26">
        <f t="shared" si="39"/>
        <v>82.17951932690869</v>
      </c>
      <c r="K91" s="26">
        <f t="shared" si="40"/>
        <v>2881.6894035120235</v>
      </c>
      <c r="L91" s="29">
        <f t="shared" si="41"/>
        <v>426.48957708579417</v>
      </c>
      <c r="M91" s="29">
        <f t="shared" si="42"/>
        <v>-1217.1008094523804</v>
      </c>
      <c r="N91" s="27">
        <f t="shared" si="43"/>
        <v>1358726</v>
      </c>
      <c r="O91" s="25">
        <f t="shared" si="44"/>
        <v>235553.04957720777</v>
      </c>
      <c r="P91" s="25">
        <f t="shared" si="45"/>
        <v>160293.10684614634</v>
      </c>
      <c r="Q91" s="25">
        <f t="shared" si="46"/>
        <v>75259.94273106143</v>
      </c>
      <c r="R91" s="25">
        <f t="shared" si="47"/>
        <v>925591.4690751256</v>
      </c>
      <c r="S91" s="29">
        <f t="shared" si="48"/>
        <v>310812.9923082692</v>
      </c>
      <c r="T91" s="29">
        <f t="shared" si="49"/>
        <v>-1194385.8623129595</v>
      </c>
      <c r="U91" s="28">
        <f t="shared" si="50"/>
        <v>37712.340464404464</v>
      </c>
      <c r="V91" s="30">
        <f t="shared" si="51"/>
        <v>37159.23236537093</v>
      </c>
      <c r="W91" s="30">
        <f t="shared" si="52"/>
        <v>553.1080990335322</v>
      </c>
      <c r="X91" s="30">
        <f t="shared" si="53"/>
        <v>38265.448563437996</v>
      </c>
    </row>
    <row r="92" spans="1:24" ht="15">
      <c r="A92" s="63">
        <v>45321</v>
      </c>
      <c r="B92" s="56">
        <v>1364</v>
      </c>
      <c r="C92" s="56">
        <v>1467</v>
      </c>
      <c r="D92" s="56">
        <v>1650577</v>
      </c>
      <c r="E92" s="56">
        <v>2151344</v>
      </c>
      <c r="F92" s="30">
        <v>38467.31</v>
      </c>
      <c r="G92" s="49">
        <f t="shared" si="36"/>
        <v>-103</v>
      </c>
      <c r="H92" s="26">
        <f t="shared" si="37"/>
        <v>299.57905198299693</v>
      </c>
      <c r="I92" s="26">
        <f t="shared" si="38"/>
        <v>243.87401151037793</v>
      </c>
      <c r="J92" s="26">
        <f t="shared" si="39"/>
        <v>55.705040472619004</v>
      </c>
      <c r="K92" s="26">
        <f t="shared" si="40"/>
        <v>2937.3944439846427</v>
      </c>
      <c r="L92" s="29">
        <f t="shared" si="41"/>
        <v>355.2840924556159</v>
      </c>
      <c r="M92" s="29">
        <f t="shared" si="42"/>
        <v>-758.8167169967646</v>
      </c>
      <c r="N92" s="27">
        <f t="shared" si="43"/>
        <v>-500767</v>
      </c>
      <c r="O92" s="25">
        <f t="shared" si="44"/>
        <v>161921.044619487</v>
      </c>
      <c r="P92" s="25">
        <f t="shared" si="45"/>
        <v>127240.10150383902</v>
      </c>
      <c r="Q92" s="25">
        <f t="shared" si="46"/>
        <v>34680.94311564797</v>
      </c>
      <c r="R92" s="25">
        <f t="shared" si="47"/>
        <v>960272.4121907736</v>
      </c>
      <c r="S92" s="29">
        <f t="shared" si="48"/>
        <v>196601.98773513496</v>
      </c>
      <c r="T92" s="29">
        <f t="shared" si="49"/>
        <v>-497016.874577824</v>
      </c>
      <c r="U92" s="28">
        <f t="shared" si="50"/>
        <v>37787.837417964016</v>
      </c>
      <c r="V92" s="30">
        <f t="shared" si="51"/>
        <v>37224.63624710238</v>
      </c>
      <c r="W92" s="30">
        <f t="shared" si="52"/>
        <v>563.2011708616337</v>
      </c>
      <c r="X92" s="30">
        <f t="shared" si="53"/>
        <v>38351.03858882565</v>
      </c>
    </row>
    <row r="93" spans="1:24" ht="15">
      <c r="A93" s="63">
        <v>45322</v>
      </c>
      <c r="B93" s="56">
        <v>616</v>
      </c>
      <c r="C93" s="56">
        <v>2227</v>
      </c>
      <c r="D93" s="56">
        <v>886966</v>
      </c>
      <c r="E93" s="56">
        <v>3740787</v>
      </c>
      <c r="F93" s="30">
        <v>38150.3</v>
      </c>
      <c r="G93" s="49">
        <f t="shared" si="36"/>
        <v>-1611</v>
      </c>
      <c r="H93" s="26">
        <f t="shared" si="37"/>
        <v>108.52114678469724</v>
      </c>
      <c r="I93" s="26">
        <f t="shared" si="38"/>
        <v>151.130310934859</v>
      </c>
      <c r="J93" s="26">
        <f t="shared" si="39"/>
        <v>-42.609164150161774</v>
      </c>
      <c r="K93" s="26">
        <f t="shared" si="40"/>
        <v>2894.785279834481</v>
      </c>
      <c r="L93" s="29">
        <f t="shared" si="41"/>
        <v>65.91198263453546</v>
      </c>
      <c r="M93" s="29">
        <f t="shared" si="42"/>
        <v>918.0952656377708</v>
      </c>
      <c r="N93" s="27">
        <f t="shared" si="43"/>
        <v>-2853821</v>
      </c>
      <c r="O93" s="25">
        <f t="shared" si="44"/>
        <v>-139653.15984246176</v>
      </c>
      <c r="P93" s="25">
        <f t="shared" si="45"/>
        <v>-21812.953571352962</v>
      </c>
      <c r="Q93" s="25">
        <f t="shared" si="46"/>
        <v>-117840.2062711088</v>
      </c>
      <c r="R93" s="25">
        <f t="shared" si="47"/>
        <v>842432.2059196648</v>
      </c>
      <c r="S93" s="29">
        <f t="shared" si="48"/>
        <v>-257493.36611357055</v>
      </c>
      <c r="T93" s="29">
        <f t="shared" si="49"/>
        <v>2099310.7593086055</v>
      </c>
      <c r="U93" s="28">
        <f t="shared" si="50"/>
        <v>37824.08367616761</v>
      </c>
      <c r="V93" s="30">
        <f t="shared" si="51"/>
        <v>37270.91943474726</v>
      </c>
      <c r="W93" s="30">
        <f t="shared" si="52"/>
        <v>553.1642414203525</v>
      </c>
      <c r="X93" s="30">
        <f t="shared" si="53"/>
        <v>38377.24791758796</v>
      </c>
    </row>
    <row r="94" spans="1:24" ht="15">
      <c r="A94" s="63">
        <v>45323</v>
      </c>
      <c r="B94" s="56">
        <v>2230</v>
      </c>
      <c r="C94" s="56">
        <v>637</v>
      </c>
      <c r="D94" s="56">
        <v>3007551</v>
      </c>
      <c r="E94" s="56">
        <v>1358867</v>
      </c>
      <c r="F94" s="30">
        <v>38519.84</v>
      </c>
      <c r="G94" s="49">
        <f t="shared" si="36"/>
        <v>1593</v>
      </c>
      <c r="H94" s="26">
        <f t="shared" si="37"/>
        <v>256.96903210622753</v>
      </c>
      <c r="I94" s="26">
        <f t="shared" si="38"/>
        <v>223.22379538811606</v>
      </c>
      <c r="J94" s="26">
        <f t="shared" si="39"/>
        <v>33.74523671811147</v>
      </c>
      <c r="K94" s="26">
        <f t="shared" si="40"/>
        <v>2928.5305165525924</v>
      </c>
      <c r="L94" s="29">
        <f t="shared" si="41"/>
        <v>290.714268824339</v>
      </c>
      <c r="M94" s="29">
        <f t="shared" si="42"/>
        <v>-384.1904655378903</v>
      </c>
      <c r="N94" s="27">
        <f t="shared" si="43"/>
        <v>1648684</v>
      </c>
      <c r="O94" s="25">
        <f t="shared" si="44"/>
        <v>39180.556141784444</v>
      </c>
      <c r="P94" s="25">
        <f t="shared" si="45"/>
        <v>61711.8941072147</v>
      </c>
      <c r="Q94" s="25">
        <f t="shared" si="46"/>
        <v>-22531.337965430255</v>
      </c>
      <c r="R94" s="25">
        <f t="shared" si="47"/>
        <v>819900.8679542346</v>
      </c>
      <c r="S94" s="29">
        <f t="shared" si="48"/>
        <v>16649.21817635419</v>
      </c>
      <c r="T94" s="29">
        <f t="shared" si="49"/>
        <v>467275.9774849594</v>
      </c>
      <c r="U94" s="28">
        <f t="shared" si="50"/>
        <v>37893.65930855085</v>
      </c>
      <c r="V94" s="30">
        <f t="shared" si="51"/>
        <v>37333.36546300989</v>
      </c>
      <c r="W94" s="30">
        <f t="shared" si="52"/>
        <v>560.2938455409603</v>
      </c>
      <c r="X94" s="30">
        <f t="shared" si="53"/>
        <v>38453.95315409181</v>
      </c>
    </row>
    <row r="95" spans="1:24" ht="15">
      <c r="A95" s="63">
        <v>45324</v>
      </c>
      <c r="B95" s="56">
        <v>910</v>
      </c>
      <c r="C95" s="56">
        <v>1933</v>
      </c>
      <c r="D95" s="56">
        <v>1521187</v>
      </c>
      <c r="E95" s="56">
        <v>2380479</v>
      </c>
      <c r="F95" s="30">
        <v>38654.42</v>
      </c>
      <c r="G95" s="49">
        <f t="shared" si="36"/>
        <v>-1023</v>
      </c>
      <c r="H95" s="26">
        <f t="shared" si="37"/>
        <v>128.97212889560478</v>
      </c>
      <c r="I95" s="26">
        <f t="shared" si="38"/>
        <v>160.91260561871024</v>
      </c>
      <c r="J95" s="26">
        <f t="shared" si="39"/>
        <v>-31.940476723105462</v>
      </c>
      <c r="K95" s="26">
        <f t="shared" si="40"/>
        <v>2896.590039829487</v>
      </c>
      <c r="L95" s="29">
        <f t="shared" si="41"/>
        <v>97.03165217249932</v>
      </c>
      <c r="M95" s="29">
        <f t="shared" si="42"/>
        <v>735.8411866346087</v>
      </c>
      <c r="N95" s="27">
        <f t="shared" si="43"/>
        <v>-859292</v>
      </c>
      <c r="O95" s="25">
        <f t="shared" si="44"/>
        <v>-50666.69947239401</v>
      </c>
      <c r="P95" s="25">
        <f t="shared" si="45"/>
        <v>15661.699401853955</v>
      </c>
      <c r="Q95" s="25">
        <f t="shared" si="46"/>
        <v>-66328.39887424797</v>
      </c>
      <c r="R95" s="25">
        <f t="shared" si="47"/>
        <v>753572.4690799867</v>
      </c>
      <c r="S95" s="29">
        <f t="shared" si="48"/>
        <v>-116995.09834664199</v>
      </c>
      <c r="T95" s="29">
        <f t="shared" si="49"/>
        <v>1209572.8791383174</v>
      </c>
      <c r="U95" s="28">
        <f t="shared" si="50"/>
        <v>37969.73537769577</v>
      </c>
      <c r="V95" s="30">
        <f t="shared" si="51"/>
        <v>37399.41818985939</v>
      </c>
      <c r="W95" s="30">
        <f t="shared" si="52"/>
        <v>570.3171878363792</v>
      </c>
      <c r="X95" s="30">
        <f t="shared" si="53"/>
        <v>38540.05256553215</v>
      </c>
    </row>
    <row r="96" spans="1:24" ht="15">
      <c r="A96" s="63">
        <v>45327</v>
      </c>
      <c r="B96" s="56">
        <v>511</v>
      </c>
      <c r="C96" s="56">
        <v>2332</v>
      </c>
      <c r="D96" s="56">
        <v>600937</v>
      </c>
      <c r="E96" s="56">
        <v>3399207</v>
      </c>
      <c r="F96" s="30">
        <v>38380.12</v>
      </c>
      <c r="G96" s="49">
        <f t="shared" si="36"/>
        <v>-1821</v>
      </c>
      <c r="H96" s="26">
        <f t="shared" si="37"/>
        <v>-66.02508399395572</v>
      </c>
      <c r="I96" s="26">
        <f t="shared" si="38"/>
        <v>61.81697533777472</v>
      </c>
      <c r="J96" s="26">
        <f t="shared" si="39"/>
        <v>-127.84205933173044</v>
      </c>
      <c r="K96" s="26">
        <f t="shared" si="40"/>
        <v>2768.7479804977565</v>
      </c>
      <c r="L96" s="29">
        <f t="shared" si="41"/>
        <v>-193.86714332568616</v>
      </c>
      <c r="M96" s="29">
        <f t="shared" si="42"/>
        <v>2362.974043308923</v>
      </c>
      <c r="N96" s="27">
        <f t="shared" si="43"/>
        <v>-2798270</v>
      </c>
      <c r="O96" s="25">
        <f t="shared" si="44"/>
        <v>-325427.0295251546</v>
      </c>
      <c r="P96" s="25">
        <f t="shared" si="45"/>
        <v>-125034.88556823874</v>
      </c>
      <c r="Q96" s="25">
        <f t="shared" si="46"/>
        <v>-200392.14395691588</v>
      </c>
      <c r="R96" s="25">
        <f t="shared" si="47"/>
        <v>553180.3251230707</v>
      </c>
      <c r="S96" s="29">
        <f t="shared" si="48"/>
        <v>-525819.1734820704</v>
      </c>
      <c r="T96" s="29">
        <f t="shared" si="49"/>
        <v>3482023.705656247</v>
      </c>
      <c r="U96" s="28">
        <f t="shared" si="50"/>
        <v>38010.773839926194</v>
      </c>
      <c r="V96" s="30">
        <f t="shared" si="51"/>
        <v>37448.45328036642</v>
      </c>
      <c r="W96" s="30">
        <f t="shared" si="52"/>
        <v>562.3205595597756</v>
      </c>
      <c r="X96" s="30">
        <f t="shared" si="53"/>
        <v>38573.09439948597</v>
      </c>
    </row>
    <row r="97" spans="1:24" ht="15">
      <c r="A97" s="63">
        <v>45328</v>
      </c>
      <c r="B97" s="56">
        <v>2043</v>
      </c>
      <c r="C97" s="56">
        <v>809</v>
      </c>
      <c r="D97" s="56">
        <v>3300871</v>
      </c>
      <c r="E97" s="56">
        <v>1069069</v>
      </c>
      <c r="F97" s="30">
        <v>38521.36</v>
      </c>
      <c r="G97" s="49">
        <f t="shared" si="36"/>
        <v>1234</v>
      </c>
      <c r="H97" s="26">
        <f t="shared" si="37"/>
        <v>63.977424405439855</v>
      </c>
      <c r="I97" s="26">
        <f t="shared" si="38"/>
        <v>120.42612657088598</v>
      </c>
      <c r="J97" s="26">
        <f t="shared" si="39"/>
        <v>-56.44870216544613</v>
      </c>
      <c r="K97" s="26">
        <f t="shared" si="40"/>
        <v>2712.29927833231</v>
      </c>
      <c r="L97" s="29">
        <f t="shared" si="41"/>
        <v>7.528722239993726</v>
      </c>
      <c r="M97" s="29">
        <f t="shared" si="42"/>
        <v>1136.5027655489162</v>
      </c>
      <c r="N97" s="27">
        <f t="shared" si="43"/>
        <v>2231802</v>
      </c>
      <c r="O97" s="25">
        <f t="shared" si="44"/>
        <v>-69704.12657263916</v>
      </c>
      <c r="P97" s="25">
        <f t="shared" si="45"/>
        <v>-7193.041289826782</v>
      </c>
      <c r="Q97" s="25">
        <f t="shared" si="46"/>
        <v>-62511.085282812375</v>
      </c>
      <c r="R97" s="25">
        <f t="shared" si="47"/>
        <v>490669.2398402584</v>
      </c>
      <c r="S97" s="29">
        <f t="shared" si="48"/>
        <v>-132215.21185545152</v>
      </c>
      <c r="T97" s="29">
        <f t="shared" si="49"/>
        <v>1118006.493800796</v>
      </c>
      <c r="U97" s="28">
        <f t="shared" si="50"/>
        <v>38061.832455933574</v>
      </c>
      <c r="V97" s="30">
        <f t="shared" si="51"/>
        <v>37502.09861634809</v>
      </c>
      <c r="W97" s="30">
        <f t="shared" si="52"/>
        <v>559.7338395854822</v>
      </c>
      <c r="X97" s="30">
        <f t="shared" si="53"/>
        <v>38621.56629551906</v>
      </c>
    </row>
    <row r="98" spans="1:24" ht="15">
      <c r="A98" s="63">
        <v>45329</v>
      </c>
      <c r="B98" s="56">
        <v>1439</v>
      </c>
      <c r="C98" s="56">
        <v>1393</v>
      </c>
      <c r="D98" s="56">
        <v>2368471</v>
      </c>
      <c r="E98" s="56">
        <v>2467234</v>
      </c>
      <c r="F98" s="30">
        <v>38677.36</v>
      </c>
      <c r="G98" s="49">
        <f t="shared" si="36"/>
        <v>46</v>
      </c>
      <c r="H98" s="26">
        <f t="shared" si="37"/>
        <v>62.17968196489587</v>
      </c>
      <c r="I98" s="26">
        <f t="shared" si="38"/>
        <v>116.70482024234168</v>
      </c>
      <c r="J98" s="26">
        <f t="shared" si="39"/>
        <v>-54.52513827744581</v>
      </c>
      <c r="K98" s="26">
        <f t="shared" si="40"/>
        <v>2657.7741400548643</v>
      </c>
      <c r="L98" s="29">
        <f t="shared" si="41"/>
        <v>7.654543687450058</v>
      </c>
      <c r="M98" s="29">
        <f t="shared" si="42"/>
        <v>1098.1573092363662</v>
      </c>
      <c r="N98" s="27">
        <f t="shared" si="43"/>
        <v>-98763</v>
      </c>
      <c r="O98" s="25">
        <f t="shared" si="44"/>
        <v>-72610.01391537524</v>
      </c>
      <c r="P98" s="25">
        <f t="shared" si="45"/>
        <v>-11771.539225335444</v>
      </c>
      <c r="Q98" s="25">
        <f t="shared" si="46"/>
        <v>-60838.474690039795</v>
      </c>
      <c r="R98" s="25">
        <f t="shared" si="47"/>
        <v>429830.76515021856</v>
      </c>
      <c r="S98" s="29">
        <f t="shared" si="48"/>
        <v>-133448.48860541504</v>
      </c>
      <c r="T98" s="29">
        <f t="shared" si="49"/>
        <v>1083321.005195381</v>
      </c>
      <c r="U98" s="28">
        <f t="shared" si="50"/>
        <v>38123.38521034022</v>
      </c>
      <c r="V98" s="30">
        <f t="shared" si="51"/>
        <v>37560.86168553069</v>
      </c>
      <c r="W98" s="30">
        <f t="shared" si="52"/>
        <v>562.5235248095269</v>
      </c>
      <c r="X98" s="30">
        <f t="shared" si="53"/>
        <v>38685.908735149744</v>
      </c>
    </row>
    <row r="99" spans="1:24" ht="15">
      <c r="A99" s="63">
        <v>45330</v>
      </c>
      <c r="B99" s="56">
        <v>1700</v>
      </c>
      <c r="C99" s="56">
        <v>1112</v>
      </c>
      <c r="D99" s="56">
        <v>2439815</v>
      </c>
      <c r="E99" s="56">
        <v>1866155</v>
      </c>
      <c r="F99" s="30">
        <v>38726.33</v>
      </c>
      <c r="G99" s="49">
        <f t="shared" si="36"/>
        <v>588</v>
      </c>
      <c r="H99" s="26">
        <f t="shared" si="37"/>
        <v>114.76171376840628</v>
      </c>
      <c r="I99" s="26">
        <f t="shared" si="38"/>
        <v>140.2695792302246</v>
      </c>
      <c r="J99" s="26">
        <f t="shared" si="39"/>
        <v>-25.507865461818312</v>
      </c>
      <c r="K99" s="26">
        <f t="shared" si="40"/>
        <v>2632.266274593046</v>
      </c>
      <c r="L99" s="29">
        <f t="shared" si="41"/>
        <v>89.25384830658797</v>
      </c>
      <c r="M99" s="29">
        <f t="shared" si="42"/>
        <v>599.4111575429542</v>
      </c>
      <c r="N99" s="27">
        <f t="shared" si="43"/>
        <v>573660</v>
      </c>
      <c r="O99" s="25">
        <f t="shared" si="44"/>
        <v>-7983.012523837715</v>
      </c>
      <c r="P99" s="25">
        <f t="shared" si="45"/>
        <v>17500.037735931328</v>
      </c>
      <c r="Q99" s="25">
        <f t="shared" si="46"/>
        <v>-25483.050259769043</v>
      </c>
      <c r="R99" s="25">
        <f t="shared" si="47"/>
        <v>404347.71489044954</v>
      </c>
      <c r="S99" s="29">
        <f t="shared" si="48"/>
        <v>-33466.06278360676</v>
      </c>
      <c r="T99" s="29">
        <f t="shared" si="49"/>
        <v>476194.9424117741</v>
      </c>
      <c r="U99" s="28">
        <f t="shared" si="50"/>
        <v>38183.6796893062</v>
      </c>
      <c r="V99" s="30">
        <f t="shared" si="51"/>
        <v>37619.135101254156</v>
      </c>
      <c r="W99" s="30">
        <f t="shared" si="52"/>
        <v>564.544588052042</v>
      </c>
      <c r="X99" s="30">
        <f t="shared" si="53"/>
        <v>38748.22427735824</v>
      </c>
    </row>
    <row r="100" spans="1:24" ht="15">
      <c r="A100" s="63">
        <v>45331</v>
      </c>
      <c r="B100" s="56">
        <v>1877</v>
      </c>
      <c r="C100" s="56">
        <v>924</v>
      </c>
      <c r="D100" s="56">
        <v>2040021</v>
      </c>
      <c r="E100" s="56">
        <v>1775881</v>
      </c>
      <c r="F100" s="30">
        <v>38671.69</v>
      </c>
      <c r="G100" s="49">
        <f t="shared" si="36"/>
        <v>953</v>
      </c>
      <c r="H100" s="26">
        <f t="shared" si="37"/>
        <v>198.58554239156567</v>
      </c>
      <c r="I100" s="26">
        <f t="shared" si="38"/>
        <v>180.90610026871337</v>
      </c>
      <c r="J100" s="26">
        <f t="shared" si="39"/>
        <v>17.679442122852294</v>
      </c>
      <c r="K100" s="26">
        <f t="shared" si="40"/>
        <v>2649.9457167158985</v>
      </c>
      <c r="L100" s="29">
        <f t="shared" si="41"/>
        <v>216.26498451441796</v>
      </c>
      <c r="M100" s="29">
        <f t="shared" si="42"/>
        <v>-137.3238579426279</v>
      </c>
      <c r="N100" s="27">
        <f t="shared" si="43"/>
        <v>264140</v>
      </c>
      <c r="O100" s="25">
        <f t="shared" si="44"/>
        <v>19229.288728546057</v>
      </c>
      <c r="P100" s="25">
        <f t="shared" si="45"/>
        <v>29832.03584913476</v>
      </c>
      <c r="Q100" s="25">
        <f t="shared" si="46"/>
        <v>-10602.747120588705</v>
      </c>
      <c r="R100" s="25">
        <f t="shared" si="47"/>
        <v>393744.9677698608</v>
      </c>
      <c r="S100" s="29">
        <f t="shared" si="48"/>
        <v>8626.541607957352</v>
      </c>
      <c r="T100" s="29">
        <f t="shared" si="49"/>
        <v>220681.48401973146</v>
      </c>
      <c r="U100" s="28">
        <f t="shared" si="50"/>
        <v>38232.480720375584</v>
      </c>
      <c r="V100" s="30">
        <f t="shared" si="51"/>
        <v>37671.76284619144</v>
      </c>
      <c r="W100" s="30">
        <f t="shared" si="52"/>
        <v>560.7178741841417</v>
      </c>
      <c r="X100" s="30">
        <f t="shared" si="53"/>
        <v>38793.198594559726</v>
      </c>
    </row>
    <row r="101" spans="1:24" ht="15">
      <c r="A101" s="63">
        <v>45334</v>
      </c>
      <c r="B101" s="56">
        <v>2204</v>
      </c>
      <c r="C101" s="56">
        <v>633</v>
      </c>
      <c r="D101" s="56">
        <v>3061597</v>
      </c>
      <c r="E101" s="56">
        <v>711093</v>
      </c>
      <c r="F101" s="30">
        <v>38797.38</v>
      </c>
      <c r="G101" s="49">
        <f t="shared" si="36"/>
        <v>1571</v>
      </c>
      <c r="H101" s="26">
        <f t="shared" si="37"/>
        <v>335.8269881524091</v>
      </c>
      <c r="I101" s="26">
        <f t="shared" si="38"/>
        <v>250.41079525527772</v>
      </c>
      <c r="J101" s="26">
        <f t="shared" si="39"/>
        <v>85.4161928971314</v>
      </c>
      <c r="K101" s="26">
        <f t="shared" si="40"/>
        <v>2735.3619096130296</v>
      </c>
      <c r="L101" s="29">
        <f t="shared" si="41"/>
        <v>421.2431810495405</v>
      </c>
      <c r="M101" s="29">
        <f t="shared" si="42"/>
        <v>-1287.080676893088</v>
      </c>
      <c r="N101" s="27">
        <f t="shared" si="43"/>
        <v>2350504</v>
      </c>
      <c r="O101" s="25">
        <f t="shared" si="44"/>
        <v>252356.75985569146</v>
      </c>
      <c r="P101" s="25">
        <f t="shared" si="45"/>
        <v>145865.63405667804</v>
      </c>
      <c r="Q101" s="25">
        <f t="shared" si="46"/>
        <v>106491.12579901342</v>
      </c>
      <c r="R101" s="25">
        <f t="shared" si="47"/>
        <v>500236.09356887423</v>
      </c>
      <c r="S101" s="29">
        <f t="shared" si="48"/>
        <v>358847.8856547049</v>
      </c>
      <c r="T101" s="29">
        <f t="shared" si="49"/>
        <v>-1770974.6303255633</v>
      </c>
      <c r="U101" s="28">
        <f t="shared" si="50"/>
        <v>38288.97064833802</v>
      </c>
      <c r="V101" s="30">
        <f t="shared" si="51"/>
        <v>37728.04370388187</v>
      </c>
      <c r="W101" s="30">
        <f t="shared" si="52"/>
        <v>560.9269444561505</v>
      </c>
      <c r="X101" s="30">
        <f t="shared" si="53"/>
        <v>38849.89759279417</v>
      </c>
    </row>
    <row r="102" spans="1:24" ht="15">
      <c r="A102" s="63">
        <v>45335</v>
      </c>
      <c r="B102" s="56">
        <v>234</v>
      </c>
      <c r="C102" s="56">
        <v>2625</v>
      </c>
      <c r="D102" s="56">
        <v>328148</v>
      </c>
      <c r="E102" s="56">
        <v>3955853</v>
      </c>
      <c r="F102" s="30">
        <v>38272.75</v>
      </c>
      <c r="G102" s="49">
        <f t="shared" si="36"/>
        <v>-2391</v>
      </c>
      <c r="H102" s="26">
        <f t="shared" si="37"/>
        <v>63.144289337168175</v>
      </c>
      <c r="I102" s="26">
        <f t="shared" si="38"/>
        <v>118.34025549251382</v>
      </c>
      <c r="J102" s="26">
        <f t="shared" si="39"/>
        <v>-55.195966155345644</v>
      </c>
      <c r="K102" s="26">
        <f t="shared" si="40"/>
        <v>2680.165943457684</v>
      </c>
      <c r="L102" s="29">
        <f t="shared" si="41"/>
        <v>7.948323181822531</v>
      </c>
      <c r="M102" s="29">
        <f t="shared" si="42"/>
        <v>1111.8676462887356</v>
      </c>
      <c r="N102" s="27">
        <f t="shared" si="43"/>
        <v>-3627705</v>
      </c>
      <c r="O102" s="25">
        <f t="shared" si="44"/>
        <v>-135649.41612987767</v>
      </c>
      <c r="P102" s="25">
        <f t="shared" si="45"/>
        <v>-42812.89764615588</v>
      </c>
      <c r="Q102" s="25">
        <f t="shared" si="46"/>
        <v>-92836.5184837218</v>
      </c>
      <c r="R102" s="25">
        <f t="shared" si="47"/>
        <v>407399.5750851524</v>
      </c>
      <c r="S102" s="29">
        <f t="shared" si="48"/>
        <v>-228485.93461359947</v>
      </c>
      <c r="T102" s="29">
        <f t="shared" si="49"/>
        <v>1628244.4350608368</v>
      </c>
      <c r="U102" s="28">
        <f t="shared" si="50"/>
        <v>38287.34858350422</v>
      </c>
      <c r="V102" s="30">
        <f t="shared" si="51"/>
        <v>37755.279018687776</v>
      </c>
      <c r="W102" s="30">
        <f t="shared" si="52"/>
        <v>532.0695648164474</v>
      </c>
      <c r="X102" s="30">
        <f t="shared" si="53"/>
        <v>38819.41814832067</v>
      </c>
    </row>
    <row r="103" spans="1:24" ht="15">
      <c r="A103" s="63">
        <v>45336</v>
      </c>
      <c r="B103" s="56">
        <v>2298</v>
      </c>
      <c r="C103" s="56">
        <v>542</v>
      </c>
      <c r="D103" s="56">
        <v>3004789</v>
      </c>
      <c r="E103" s="56">
        <v>766607</v>
      </c>
      <c r="F103" s="30">
        <v>38424.27</v>
      </c>
      <c r="G103" s="49">
        <f t="shared" si="36"/>
        <v>1756</v>
      </c>
      <c r="H103" s="26">
        <f t="shared" si="37"/>
        <v>232.42986040345139</v>
      </c>
      <c r="I103" s="26">
        <f t="shared" si="38"/>
        <v>200.22324271788813</v>
      </c>
      <c r="J103" s="26">
        <f t="shared" si="39"/>
        <v>32.20661768556326</v>
      </c>
      <c r="K103" s="26">
        <f t="shared" si="40"/>
        <v>2712.3725611432474</v>
      </c>
      <c r="L103" s="29">
        <f t="shared" si="41"/>
        <v>264.63647808901464</v>
      </c>
      <c r="M103" s="29">
        <f t="shared" si="42"/>
        <v>-379.4958756222504</v>
      </c>
      <c r="N103" s="27">
        <f t="shared" si="43"/>
        <v>2238182</v>
      </c>
      <c r="O103" s="25">
        <f t="shared" si="44"/>
        <v>101733.7254831101</v>
      </c>
      <c r="P103" s="25">
        <f t="shared" si="45"/>
        <v>71236.84723615192</v>
      </c>
      <c r="Q103" s="25">
        <f t="shared" si="46"/>
        <v>30496.87824695818</v>
      </c>
      <c r="R103" s="25">
        <f t="shared" si="47"/>
        <v>437896.4533321106</v>
      </c>
      <c r="S103" s="29">
        <f t="shared" si="48"/>
        <v>132230.60373006828</v>
      </c>
      <c r="T103" s="29">
        <f t="shared" si="49"/>
        <v>-477706.9612090951</v>
      </c>
      <c r="U103" s="28">
        <f t="shared" si="50"/>
        <v>38301.0407251538</v>
      </c>
      <c r="V103" s="30">
        <f t="shared" si="51"/>
        <v>37788.72856775338</v>
      </c>
      <c r="W103" s="30">
        <f t="shared" si="52"/>
        <v>512.3121574004181</v>
      </c>
      <c r="X103" s="30">
        <f t="shared" si="53"/>
        <v>38813.352882554216</v>
      </c>
    </row>
    <row r="104" spans="1:24" ht="15">
      <c r="A104" s="63">
        <v>45337</v>
      </c>
      <c r="B104" s="56">
        <v>2359</v>
      </c>
      <c r="C104" s="56">
        <v>497</v>
      </c>
      <c r="D104" s="56">
        <v>3403444</v>
      </c>
      <c r="E104" s="56">
        <v>708236</v>
      </c>
      <c r="F104" s="30">
        <v>38773.12</v>
      </c>
      <c r="G104" s="49">
        <f t="shared" si="36"/>
        <v>1862</v>
      </c>
      <c r="H104" s="26">
        <f t="shared" si="37"/>
        <v>395.38687436310624</v>
      </c>
      <c r="I104" s="26">
        <f t="shared" si="38"/>
        <v>283.3120805819937</v>
      </c>
      <c r="J104" s="26">
        <f t="shared" si="39"/>
        <v>112.07479378111253</v>
      </c>
      <c r="K104" s="26">
        <f t="shared" si="40"/>
        <v>2824.44735492436</v>
      </c>
      <c r="L104" s="29">
        <f t="shared" si="41"/>
        <v>507.4616681442188</v>
      </c>
      <c r="M104" s="29">
        <f t="shared" si="42"/>
        <v>-1734.034207478032</v>
      </c>
      <c r="N104" s="27">
        <f t="shared" si="43"/>
        <v>2695208</v>
      </c>
      <c r="O104" s="25">
        <f t="shared" si="44"/>
        <v>361081.1529347991</v>
      </c>
      <c r="P104" s="25">
        <f t="shared" si="45"/>
        <v>202435.4048743443</v>
      </c>
      <c r="Q104" s="25">
        <f t="shared" si="46"/>
        <v>158645.7480604548</v>
      </c>
      <c r="R104" s="25">
        <f t="shared" si="47"/>
        <v>596542.2013925654</v>
      </c>
      <c r="S104" s="29">
        <f t="shared" si="48"/>
        <v>519726.9009952539</v>
      </c>
      <c r="T104" s="29">
        <f t="shared" si="49"/>
        <v>-2653188.0602138415</v>
      </c>
      <c r="U104" s="28">
        <f t="shared" si="50"/>
        <v>38348.24865263842</v>
      </c>
      <c r="V104" s="30">
        <f t="shared" si="51"/>
        <v>37837.94813936571</v>
      </c>
      <c r="W104" s="30">
        <f t="shared" si="52"/>
        <v>510.30051327270485</v>
      </c>
      <c r="X104" s="30">
        <f t="shared" si="53"/>
        <v>38858.54916591112</v>
      </c>
    </row>
    <row r="105" spans="1:24" ht="15">
      <c r="A105" s="63">
        <v>45338</v>
      </c>
      <c r="B105" s="56">
        <v>934</v>
      </c>
      <c r="C105" s="56">
        <v>1875</v>
      </c>
      <c r="D105" s="56">
        <v>1466064</v>
      </c>
      <c r="E105" s="56">
        <v>2308801</v>
      </c>
      <c r="F105" s="30">
        <v>38627.99</v>
      </c>
      <c r="G105" s="49">
        <f t="shared" si="36"/>
        <v>-941</v>
      </c>
      <c r="H105" s="26">
        <f t="shared" si="37"/>
        <v>261.7481869267956</v>
      </c>
      <c r="I105" s="26">
        <f t="shared" si="38"/>
        <v>222.096476552894</v>
      </c>
      <c r="J105" s="26">
        <f t="shared" si="39"/>
        <v>39.65171037390161</v>
      </c>
      <c r="K105" s="26">
        <f t="shared" si="40"/>
        <v>2864.0990652982614</v>
      </c>
      <c r="L105" s="29">
        <f t="shared" si="41"/>
        <v>301.3998973006972</v>
      </c>
      <c r="M105" s="29">
        <f t="shared" si="42"/>
        <v>-491.63431017733546</v>
      </c>
      <c r="N105" s="27">
        <f t="shared" si="43"/>
        <v>-842737</v>
      </c>
      <c r="O105" s="25">
        <f t="shared" si="44"/>
        <v>240699.3376413192</v>
      </c>
      <c r="P105" s="25">
        <f t="shared" si="45"/>
        <v>150176.78463062708</v>
      </c>
      <c r="Q105" s="25">
        <f t="shared" si="46"/>
        <v>90522.55301069212</v>
      </c>
      <c r="R105" s="25">
        <f t="shared" si="47"/>
        <v>687064.7544032575</v>
      </c>
      <c r="S105" s="29">
        <f t="shared" si="48"/>
        <v>331221.8906520113</v>
      </c>
      <c r="T105" s="29">
        <f t="shared" si="49"/>
        <v>-1479229.1695618313</v>
      </c>
      <c r="U105" s="28">
        <f t="shared" si="50"/>
        <v>38376.22278737457</v>
      </c>
      <c r="V105" s="30">
        <f t="shared" si="51"/>
        <v>37877.45023239742</v>
      </c>
      <c r="W105" s="30">
        <f t="shared" si="52"/>
        <v>498.7725549771494</v>
      </c>
      <c r="X105" s="30">
        <f t="shared" si="53"/>
        <v>38874.99534235172</v>
      </c>
    </row>
    <row r="106" spans="1:24" ht="15">
      <c r="A106" s="63">
        <v>45342</v>
      </c>
      <c r="B106" s="56">
        <v>1147</v>
      </c>
      <c r="C106" s="56">
        <v>1685</v>
      </c>
      <c r="D106" s="56">
        <v>1368974</v>
      </c>
      <c r="E106" s="56">
        <v>2621164</v>
      </c>
      <c r="F106" s="30">
        <v>38563.8</v>
      </c>
      <c r="G106" s="49">
        <f t="shared" si="36"/>
        <v>-538</v>
      </c>
      <c r="H106" s="26">
        <f t="shared" si="37"/>
        <v>181.77336823411602</v>
      </c>
      <c r="I106" s="26">
        <f t="shared" si="38"/>
        <v>184.09165272524928</v>
      </c>
      <c r="J106" s="26">
        <f t="shared" si="39"/>
        <v>-2.318284491133255</v>
      </c>
      <c r="K106" s="26">
        <f t="shared" si="40"/>
        <v>2861.780780807128</v>
      </c>
      <c r="L106" s="29">
        <f t="shared" si="41"/>
        <v>179.45508374298277</v>
      </c>
      <c r="M106" s="29">
        <f t="shared" si="42"/>
        <v>225.82077356564787</v>
      </c>
      <c r="N106" s="27">
        <f t="shared" si="43"/>
        <v>-1252190</v>
      </c>
      <c r="O106" s="25">
        <f t="shared" si="44"/>
        <v>91410.40387718729</v>
      </c>
      <c r="P106" s="25">
        <f t="shared" si="45"/>
        <v>80058.44539909571</v>
      </c>
      <c r="Q106" s="25">
        <f t="shared" si="46"/>
        <v>11351.958478091576</v>
      </c>
      <c r="R106" s="25">
        <f t="shared" si="47"/>
        <v>698416.712881349</v>
      </c>
      <c r="S106" s="29">
        <f t="shared" si="48"/>
        <v>102762.36235527886</v>
      </c>
      <c r="T106" s="29">
        <f t="shared" si="49"/>
        <v>-124276.80720655271</v>
      </c>
      <c r="U106" s="28">
        <f t="shared" si="50"/>
        <v>38394.98050863711</v>
      </c>
      <c r="V106" s="30">
        <f t="shared" si="51"/>
        <v>37911.767720777556</v>
      </c>
      <c r="W106" s="30">
        <f t="shared" si="52"/>
        <v>483.21278785955656</v>
      </c>
      <c r="X106" s="30">
        <f t="shared" si="53"/>
        <v>38878.19329649667</v>
      </c>
    </row>
    <row r="107" spans="1:24" ht="15">
      <c r="A107" s="63">
        <v>45343</v>
      </c>
      <c r="B107" s="56">
        <v>1423</v>
      </c>
      <c r="C107" s="56">
        <v>1391</v>
      </c>
      <c r="D107" s="56">
        <v>2039140</v>
      </c>
      <c r="E107" s="56">
        <v>1697955</v>
      </c>
      <c r="F107" s="30">
        <v>38612.24</v>
      </c>
      <c r="G107" s="49">
        <f t="shared" si="36"/>
        <v>32</v>
      </c>
      <c r="H107" s="26">
        <f t="shared" si="37"/>
        <v>166.79603141070442</v>
      </c>
      <c r="I107" s="26">
        <f t="shared" si="38"/>
        <v>176.4870700889868</v>
      </c>
      <c r="J107" s="26">
        <f t="shared" si="39"/>
        <v>-9.691038678282382</v>
      </c>
      <c r="K107" s="26">
        <f t="shared" si="40"/>
        <v>2852.0897421288455</v>
      </c>
      <c r="L107" s="29">
        <f t="shared" si="41"/>
        <v>157.10499273242203</v>
      </c>
      <c r="M107" s="29">
        <f t="shared" si="42"/>
        <v>350.92576629806945</v>
      </c>
      <c r="N107" s="27">
        <f t="shared" si="43"/>
        <v>341185</v>
      </c>
      <c r="O107" s="25">
        <f t="shared" si="44"/>
        <v>116387.86348946857</v>
      </c>
      <c r="P107" s="25">
        <f t="shared" si="45"/>
        <v>93114.77312914093</v>
      </c>
      <c r="Q107" s="25">
        <f t="shared" si="46"/>
        <v>23273.09036032764</v>
      </c>
      <c r="R107" s="25">
        <f t="shared" si="47"/>
        <v>721689.8032416767</v>
      </c>
      <c r="S107" s="29">
        <f t="shared" si="48"/>
        <v>139660.9538497962</v>
      </c>
      <c r="T107" s="29">
        <f t="shared" si="49"/>
        <v>-325800.8533567565</v>
      </c>
      <c r="U107" s="28">
        <f t="shared" si="50"/>
        <v>38416.706457773405</v>
      </c>
      <c r="V107" s="30">
        <f t="shared" si="51"/>
        <v>37946.79133473868</v>
      </c>
      <c r="W107" s="30">
        <f t="shared" si="52"/>
        <v>469.915123034727</v>
      </c>
      <c r="X107" s="30">
        <f t="shared" si="53"/>
        <v>38886.62158080813</v>
      </c>
    </row>
    <row r="108" spans="1:24" ht="15">
      <c r="A108" s="63">
        <v>45344</v>
      </c>
      <c r="B108" s="56">
        <v>1736</v>
      </c>
      <c r="C108" s="56">
        <v>1082</v>
      </c>
      <c r="D108" s="56">
        <v>2309569</v>
      </c>
      <c r="E108" s="56">
        <v>1715525</v>
      </c>
      <c r="F108" s="30">
        <v>39069.11</v>
      </c>
      <c r="G108" s="49">
        <f t="shared" si="36"/>
        <v>654</v>
      </c>
      <c r="H108" s="26">
        <f t="shared" si="37"/>
        <v>215.516428269634</v>
      </c>
      <c r="I108" s="26">
        <f t="shared" si="38"/>
        <v>200.36271658453745</v>
      </c>
      <c r="J108" s="26">
        <f t="shared" si="39"/>
        <v>15.153711685096539</v>
      </c>
      <c r="K108" s="26">
        <f t="shared" si="40"/>
        <v>2867.243453813942</v>
      </c>
      <c r="L108" s="29">
        <f t="shared" si="41"/>
        <v>230.67013995473053</v>
      </c>
      <c r="M108" s="29">
        <f t="shared" si="42"/>
        <v>-72.40409374720002</v>
      </c>
      <c r="N108" s="27">
        <f t="shared" si="43"/>
        <v>594044</v>
      </c>
      <c r="O108" s="25">
        <f t="shared" si="44"/>
        <v>164153.47714052172</v>
      </c>
      <c r="P108" s="25">
        <f t="shared" si="45"/>
        <v>118161.23447268388</v>
      </c>
      <c r="Q108" s="25">
        <f t="shared" si="46"/>
        <v>45992.24266783784</v>
      </c>
      <c r="R108" s="25">
        <f t="shared" si="47"/>
        <v>767682.0459095145</v>
      </c>
      <c r="S108" s="29">
        <f t="shared" si="48"/>
        <v>210145.71980835957</v>
      </c>
      <c r="T108" s="29">
        <f t="shared" si="49"/>
        <v>-709699.1335483971</v>
      </c>
      <c r="U108" s="28">
        <f t="shared" si="50"/>
        <v>38481.946811996066</v>
      </c>
      <c r="V108" s="30">
        <f t="shared" si="51"/>
        <v>38002.90726800174</v>
      </c>
      <c r="W108" s="30">
        <f t="shared" si="52"/>
        <v>479.03954399432405</v>
      </c>
      <c r="X108" s="30">
        <f t="shared" si="53"/>
        <v>38960.98635599039</v>
      </c>
    </row>
    <row r="109" spans="1:24" ht="15">
      <c r="A109" s="63">
        <v>45345</v>
      </c>
      <c r="B109" s="56">
        <v>1750</v>
      </c>
      <c r="C109" s="56">
        <v>1069</v>
      </c>
      <c r="D109" s="56">
        <v>2100319</v>
      </c>
      <c r="E109" s="56">
        <v>1525360</v>
      </c>
      <c r="F109" s="30">
        <v>39131.53</v>
      </c>
      <c r="G109" s="49">
        <f t="shared" si="36"/>
        <v>681</v>
      </c>
      <c r="H109" s="26">
        <f t="shared" si="37"/>
        <v>262.0647854426706</v>
      </c>
      <c r="I109" s="26">
        <f t="shared" si="38"/>
        <v>224.39458075531059</v>
      </c>
      <c r="J109" s="26">
        <f t="shared" si="39"/>
        <v>37.67020468736001</v>
      </c>
      <c r="K109" s="26">
        <f t="shared" si="40"/>
        <v>2904.913658501302</v>
      </c>
      <c r="L109" s="29">
        <f t="shared" si="41"/>
        <v>299.7349901300306</v>
      </c>
      <c r="M109" s="29">
        <f t="shared" si="42"/>
        <v>-453.66910361716964</v>
      </c>
      <c r="N109" s="27">
        <f t="shared" si="43"/>
        <v>574959</v>
      </c>
      <c r="O109" s="25">
        <f t="shared" si="44"/>
        <v>205234.02942646955</v>
      </c>
      <c r="P109" s="25">
        <f t="shared" si="45"/>
        <v>141001.12274904968</v>
      </c>
      <c r="Q109" s="25">
        <f t="shared" si="46"/>
        <v>64232.90667741987</v>
      </c>
      <c r="R109" s="25">
        <f t="shared" si="47"/>
        <v>831914.9525869344</v>
      </c>
      <c r="S109" s="29">
        <f t="shared" si="48"/>
        <v>269466.9361038894</v>
      </c>
      <c r="T109" s="29">
        <f t="shared" si="49"/>
        <v>-1015191.1974445079</v>
      </c>
      <c r="U109" s="28">
        <f t="shared" si="50"/>
        <v>38546.90513079646</v>
      </c>
      <c r="V109" s="30">
        <f t="shared" si="51"/>
        <v>38059.33840460166</v>
      </c>
      <c r="W109" s="30">
        <f t="shared" si="52"/>
        <v>487.5667261948038</v>
      </c>
      <c r="X109" s="30">
        <f t="shared" si="53"/>
        <v>39034.471856991266</v>
      </c>
    </row>
    <row r="110" spans="1:24" ht="15">
      <c r="A110" s="63">
        <v>45348</v>
      </c>
      <c r="B110" s="56">
        <v>1136</v>
      </c>
      <c r="C110" s="56">
        <v>1689</v>
      </c>
      <c r="D110" s="56">
        <v>1600560</v>
      </c>
      <c r="E110" s="56">
        <v>2025026</v>
      </c>
      <c r="F110" s="30">
        <v>39069.23</v>
      </c>
      <c r="G110" s="49">
        <f t="shared" si="36"/>
        <v>-553</v>
      </c>
      <c r="H110" s="26">
        <f t="shared" si="37"/>
        <v>180.55830689840354</v>
      </c>
      <c r="I110" s="26">
        <f t="shared" si="38"/>
        <v>185.52485171754503</v>
      </c>
      <c r="J110" s="26">
        <f t="shared" si="39"/>
        <v>-4.96654481914149</v>
      </c>
      <c r="K110" s="26">
        <f t="shared" si="40"/>
        <v>2899.9471136821608</v>
      </c>
      <c r="L110" s="29">
        <f t="shared" si="41"/>
        <v>175.59176207926205</v>
      </c>
      <c r="M110" s="29">
        <f t="shared" si="42"/>
        <v>274.92265846209193</v>
      </c>
      <c r="N110" s="27">
        <f t="shared" si="43"/>
        <v>-424466</v>
      </c>
      <c r="O110" s="25">
        <f t="shared" si="44"/>
        <v>142264.02648382258</v>
      </c>
      <c r="P110" s="25">
        <f t="shared" si="45"/>
        <v>112727.7666115972</v>
      </c>
      <c r="Q110" s="25">
        <f t="shared" si="46"/>
        <v>29536.25987222539</v>
      </c>
      <c r="R110" s="25">
        <f t="shared" si="47"/>
        <v>861451.2124591598</v>
      </c>
      <c r="S110" s="29">
        <f t="shared" si="48"/>
        <v>171800.28635604796</v>
      </c>
      <c r="T110" s="29">
        <f t="shared" si="49"/>
        <v>-418924.91108845966</v>
      </c>
      <c r="U110" s="28">
        <f t="shared" si="50"/>
        <v>38599.13761771682</v>
      </c>
      <c r="V110" s="30">
        <f t="shared" si="51"/>
        <v>38109.83298437157</v>
      </c>
      <c r="W110" s="30">
        <f t="shared" si="52"/>
        <v>489.3046333452512</v>
      </c>
      <c r="X110" s="30">
        <f t="shared" si="53"/>
        <v>39088.44225106207</v>
      </c>
    </row>
    <row r="111" spans="1:24" ht="15">
      <c r="A111" s="63">
        <v>45349</v>
      </c>
      <c r="B111" s="56">
        <v>1606</v>
      </c>
      <c r="C111" s="56">
        <v>1224</v>
      </c>
      <c r="D111" s="56">
        <v>2756117</v>
      </c>
      <c r="E111" s="56">
        <v>1113240</v>
      </c>
      <c r="F111" s="30">
        <v>38972.41</v>
      </c>
      <c r="G111" s="49">
        <f t="shared" si="36"/>
        <v>382</v>
      </c>
      <c r="H111" s="26">
        <f t="shared" si="37"/>
        <v>200.7024762085632</v>
      </c>
      <c r="I111" s="26">
        <f t="shared" si="38"/>
        <v>195.34860913166776</v>
      </c>
      <c r="J111" s="26">
        <f t="shared" si="39"/>
        <v>5.353867076895455</v>
      </c>
      <c r="K111" s="26">
        <f t="shared" si="40"/>
        <v>2905.300980759056</v>
      </c>
      <c r="L111" s="29">
        <f t="shared" si="41"/>
        <v>206.05634328545867</v>
      </c>
      <c r="M111" s="29">
        <f t="shared" si="42"/>
        <v>98.97900174754977</v>
      </c>
      <c r="N111" s="27">
        <f t="shared" si="43"/>
        <v>1642877</v>
      </c>
      <c r="O111" s="25">
        <f t="shared" si="44"/>
        <v>292325.32383544033</v>
      </c>
      <c r="P111" s="25">
        <f t="shared" si="45"/>
        <v>189235.22828101733</v>
      </c>
      <c r="Q111" s="25">
        <f t="shared" si="46"/>
        <v>103090.095554423</v>
      </c>
      <c r="R111" s="25">
        <f t="shared" si="47"/>
        <v>964541.3080135828</v>
      </c>
      <c r="S111" s="29">
        <f t="shared" si="48"/>
        <v>395415.4193898633</v>
      </c>
      <c r="T111" s="29">
        <f t="shared" si="49"/>
        <v>-1666386.4916985966</v>
      </c>
      <c r="U111" s="28">
        <f t="shared" si="50"/>
        <v>38636.46485594514</v>
      </c>
      <c r="V111" s="30">
        <f t="shared" si="51"/>
        <v>38152.961835152986</v>
      </c>
      <c r="W111" s="30">
        <f t="shared" si="52"/>
        <v>483.5030207921518</v>
      </c>
      <c r="X111" s="30">
        <f t="shared" si="53"/>
        <v>39119.96787673729</v>
      </c>
    </row>
    <row r="112" spans="1:24" ht="15">
      <c r="A112" s="63">
        <v>45350</v>
      </c>
      <c r="B112" s="56">
        <v>1288</v>
      </c>
      <c r="C112" s="56">
        <v>1541</v>
      </c>
      <c r="D112" s="56">
        <v>1620735</v>
      </c>
      <c r="E112" s="56">
        <v>2109318</v>
      </c>
      <c r="F112" s="30">
        <v>38949.02</v>
      </c>
      <c r="G112" s="49">
        <f t="shared" si="36"/>
        <v>-253</v>
      </c>
      <c r="H112" s="26">
        <f t="shared" si="37"/>
        <v>155.33222858770688</v>
      </c>
      <c r="I112" s="26">
        <f t="shared" si="38"/>
        <v>172.93117867508437</v>
      </c>
      <c r="J112" s="26">
        <f t="shared" si="39"/>
        <v>-17.59895008737749</v>
      </c>
      <c r="K112" s="26">
        <f t="shared" si="40"/>
        <v>2887.7020306716786</v>
      </c>
      <c r="L112" s="29">
        <f t="shared" si="41"/>
        <v>137.7332785003294</v>
      </c>
      <c r="M112" s="29">
        <f t="shared" si="42"/>
        <v>489.71228024787933</v>
      </c>
      <c r="N112" s="27">
        <f t="shared" si="43"/>
        <v>-488583</v>
      </c>
      <c r="O112" s="25">
        <f t="shared" si="44"/>
        <v>214234.49145189632</v>
      </c>
      <c r="P112" s="25">
        <f t="shared" si="45"/>
        <v>155344.31686696646</v>
      </c>
      <c r="Q112" s="25">
        <f t="shared" si="46"/>
        <v>58890.17458492986</v>
      </c>
      <c r="R112" s="25">
        <f t="shared" si="47"/>
        <v>1023431.4825985127</v>
      </c>
      <c r="S112" s="29">
        <f t="shared" si="48"/>
        <v>273124.6660368262</v>
      </c>
      <c r="T112" s="29">
        <f t="shared" si="49"/>
        <v>-904678.825661771</v>
      </c>
      <c r="U112" s="28">
        <f t="shared" si="50"/>
        <v>38667.720370350624</v>
      </c>
      <c r="V112" s="30">
        <f t="shared" si="51"/>
        <v>38192.76474339534</v>
      </c>
      <c r="W112" s="30">
        <f t="shared" si="52"/>
        <v>474.95562695528497</v>
      </c>
      <c r="X112" s="30">
        <f t="shared" si="53"/>
        <v>39142.67599730591</v>
      </c>
    </row>
    <row r="113" spans="1:24" ht="15">
      <c r="A113" s="63">
        <v>45351</v>
      </c>
      <c r="B113" s="56">
        <v>1987</v>
      </c>
      <c r="C113" s="56">
        <v>851</v>
      </c>
      <c r="D113" s="56">
        <v>3481852</v>
      </c>
      <c r="E113" s="56">
        <v>1658182</v>
      </c>
      <c r="F113" s="30">
        <v>38996.39</v>
      </c>
      <c r="G113" s="49">
        <f t="shared" si="36"/>
        <v>1136</v>
      </c>
      <c r="H113" s="26">
        <f t="shared" si="37"/>
        <v>253.39900572893623</v>
      </c>
      <c r="I113" s="26">
        <f t="shared" si="38"/>
        <v>221.08461974133016</v>
      </c>
      <c r="J113" s="26">
        <f t="shared" si="39"/>
        <v>32.31438598760607</v>
      </c>
      <c r="K113" s="26">
        <f t="shared" si="40"/>
        <v>2920.0164166592845</v>
      </c>
      <c r="L113" s="29">
        <f t="shared" si="41"/>
        <v>285.71339171654233</v>
      </c>
      <c r="M113" s="29">
        <f t="shared" si="42"/>
        <v>-360.57432803557913</v>
      </c>
      <c r="N113" s="27">
        <f t="shared" si="43"/>
        <v>1823670</v>
      </c>
      <c r="O113" s="25">
        <f t="shared" si="44"/>
        <v>375178.04230670666</v>
      </c>
      <c r="P113" s="25">
        <f t="shared" si="45"/>
        <v>238760.60102361813</v>
      </c>
      <c r="Q113" s="25">
        <f t="shared" si="46"/>
        <v>136417.44128308853</v>
      </c>
      <c r="R113" s="25">
        <f t="shared" si="47"/>
        <v>1159848.923881601</v>
      </c>
      <c r="S113" s="29">
        <f t="shared" si="48"/>
        <v>511595.4835897952</v>
      </c>
      <c r="T113" s="29">
        <f t="shared" si="49"/>
        <v>-2216753.3420719756</v>
      </c>
      <c r="U113" s="28">
        <f t="shared" si="50"/>
        <v>38700.58733331557</v>
      </c>
      <c r="V113" s="30">
        <f t="shared" si="51"/>
        <v>38232.94600622557</v>
      </c>
      <c r="W113" s="30">
        <f t="shared" si="52"/>
        <v>467.64132709000114</v>
      </c>
      <c r="X113" s="30">
        <f t="shared" si="53"/>
        <v>39168.22866040557</v>
      </c>
    </row>
    <row r="114" spans="1:24" ht="15">
      <c r="A114" s="63">
        <v>45352</v>
      </c>
      <c r="B114" s="56">
        <v>1770</v>
      </c>
      <c r="C114" s="56">
        <v>1049</v>
      </c>
      <c r="D114" s="56">
        <v>2873607</v>
      </c>
      <c r="E114" s="56">
        <v>1817473</v>
      </c>
      <c r="F114" s="30">
        <v>39087.38</v>
      </c>
      <c r="G114" s="49">
        <f t="shared" si="36"/>
        <v>721</v>
      </c>
      <c r="H114" s="26">
        <f t="shared" si="37"/>
        <v>300.15910515604264</v>
      </c>
      <c r="I114" s="26">
        <f t="shared" si="38"/>
        <v>246.08038875426365</v>
      </c>
      <c r="J114" s="26">
        <f t="shared" si="39"/>
        <v>54.07871640177899</v>
      </c>
      <c r="K114" s="26">
        <f t="shared" si="40"/>
        <v>2974.0951330610633</v>
      </c>
      <c r="L114" s="29">
        <f t="shared" si="41"/>
        <v>354.23782155782163</v>
      </c>
      <c r="M114" s="29">
        <f t="shared" si="42"/>
        <v>-727.3365064777581</v>
      </c>
      <c r="N114" s="27">
        <f t="shared" si="43"/>
        <v>1056134</v>
      </c>
      <c r="O114" s="25">
        <f t="shared" si="44"/>
        <v>443273.638076036</v>
      </c>
      <c r="P114" s="25">
        <f t="shared" si="45"/>
        <v>279629.2709724372</v>
      </c>
      <c r="Q114" s="25">
        <f t="shared" si="46"/>
        <v>163644.36710359878</v>
      </c>
      <c r="R114" s="25">
        <f t="shared" si="47"/>
        <v>1323493.2909851999</v>
      </c>
      <c r="S114" s="29">
        <f t="shared" si="48"/>
        <v>606918.0051796348</v>
      </c>
      <c r="T114" s="29">
        <f t="shared" si="49"/>
        <v>-2665969.3368923413</v>
      </c>
      <c r="U114" s="28">
        <f t="shared" si="50"/>
        <v>38739.26659998401</v>
      </c>
      <c r="V114" s="30">
        <f t="shared" si="51"/>
        <v>38275.66770591429</v>
      </c>
      <c r="W114" s="30">
        <f t="shared" si="52"/>
        <v>463.5988940697207</v>
      </c>
      <c r="X114" s="30">
        <f t="shared" si="53"/>
        <v>39202.86549405373</v>
      </c>
    </row>
    <row r="115" spans="1:24" ht="15">
      <c r="A115" s="63">
        <v>45355</v>
      </c>
      <c r="B115" s="56">
        <v>1218</v>
      </c>
      <c r="C115" s="56">
        <v>1613</v>
      </c>
      <c r="D115" s="56">
        <v>2164964</v>
      </c>
      <c r="E115" s="56">
        <v>2557734</v>
      </c>
      <c r="F115" s="30">
        <v>38989.83</v>
      </c>
      <c r="G115" s="49">
        <f t="shared" si="36"/>
        <v>-395</v>
      </c>
      <c r="H115" s="26">
        <f t="shared" si="37"/>
        <v>230.64319464043837</v>
      </c>
      <c r="I115" s="26">
        <f t="shared" si="38"/>
        <v>214.02636931655047</v>
      </c>
      <c r="J115" s="26">
        <f t="shared" si="39"/>
        <v>16.616825323887895</v>
      </c>
      <c r="K115" s="26">
        <f t="shared" si="40"/>
        <v>2990.7119583849512</v>
      </c>
      <c r="L115" s="29">
        <f t="shared" si="41"/>
        <v>247.26001996432626</v>
      </c>
      <c r="M115" s="29">
        <f t="shared" si="42"/>
        <v>-85.07648651343152</v>
      </c>
      <c r="N115" s="27">
        <f t="shared" si="43"/>
        <v>-392770</v>
      </c>
      <c r="O115" s="25">
        <f t="shared" si="44"/>
        <v>359669.2742684324</v>
      </c>
      <c r="P115" s="25">
        <f t="shared" si="45"/>
        <v>246009.30742381536</v>
      </c>
      <c r="Q115" s="25">
        <f t="shared" si="46"/>
        <v>113659.96684461704</v>
      </c>
      <c r="R115" s="25">
        <f t="shared" si="47"/>
        <v>1437153.257829817</v>
      </c>
      <c r="S115" s="29">
        <f t="shared" si="48"/>
        <v>473329.24111304944</v>
      </c>
      <c r="T115" s="29">
        <f t="shared" si="49"/>
        <v>-1799870.0957792914</v>
      </c>
      <c r="U115" s="28">
        <f t="shared" si="50"/>
        <v>38764.32293998561</v>
      </c>
      <c r="V115" s="30">
        <f t="shared" si="51"/>
        <v>38311.375820618574</v>
      </c>
      <c r="W115" s="30">
        <f t="shared" si="52"/>
        <v>452.9471193670397</v>
      </c>
      <c r="X115" s="30">
        <f t="shared" si="53"/>
        <v>39217.27005935265</v>
      </c>
    </row>
    <row r="116" spans="1:24" ht="15">
      <c r="A116" s="63">
        <v>45356</v>
      </c>
      <c r="B116" s="56">
        <v>1188</v>
      </c>
      <c r="C116" s="56">
        <v>1638</v>
      </c>
      <c r="D116" s="56">
        <v>1952046</v>
      </c>
      <c r="E116" s="56">
        <v>2395603</v>
      </c>
      <c r="F116" s="30">
        <v>38585.19</v>
      </c>
      <c r="G116" s="49">
        <f t="shared" si="36"/>
        <v>-450</v>
      </c>
      <c r="H116" s="26">
        <f t="shared" si="37"/>
        <v>162.57887517639455</v>
      </c>
      <c r="I116" s="26">
        <f t="shared" si="38"/>
        <v>180.82505085072293</v>
      </c>
      <c r="J116" s="26">
        <f t="shared" si="39"/>
        <v>-18.246175674328384</v>
      </c>
      <c r="K116" s="26">
        <f t="shared" si="40"/>
        <v>2972.465782710623</v>
      </c>
      <c r="L116" s="29">
        <f t="shared" si="41"/>
        <v>144.33269950206616</v>
      </c>
      <c r="M116" s="29">
        <f t="shared" si="42"/>
        <v>509.2562129886337</v>
      </c>
      <c r="N116" s="27">
        <f t="shared" si="43"/>
        <v>-443557</v>
      </c>
      <c r="O116" s="25">
        <f t="shared" si="44"/>
        <v>279346.6468415892</v>
      </c>
      <c r="P116" s="25">
        <f t="shared" si="45"/>
        <v>211530.99205262458</v>
      </c>
      <c r="Q116" s="25">
        <f t="shared" si="46"/>
        <v>67815.6547889646</v>
      </c>
      <c r="R116" s="25">
        <f t="shared" si="47"/>
        <v>1504968.9126187817</v>
      </c>
      <c r="S116" s="29">
        <f t="shared" si="48"/>
        <v>347162.3016305538</v>
      </c>
      <c r="T116" s="29">
        <f t="shared" si="49"/>
        <v>-1009150.7941487385</v>
      </c>
      <c r="U116" s="28">
        <f t="shared" si="50"/>
        <v>38746.409645987056</v>
      </c>
      <c r="V116" s="30">
        <f t="shared" si="51"/>
        <v>38325.066529587646</v>
      </c>
      <c r="W116" s="30">
        <f t="shared" si="52"/>
        <v>421.34311639941006</v>
      </c>
      <c r="X116" s="30">
        <f t="shared" si="53"/>
        <v>39167.752762386466</v>
      </c>
    </row>
    <row r="117" spans="1:24" ht="15">
      <c r="A117" s="63">
        <v>45357</v>
      </c>
      <c r="B117" s="56">
        <v>1992</v>
      </c>
      <c r="C117" s="56">
        <v>826</v>
      </c>
      <c r="D117" s="56">
        <v>3302393</v>
      </c>
      <c r="E117" s="56">
        <v>1210987</v>
      </c>
      <c r="F117" s="30">
        <v>38661.05</v>
      </c>
      <c r="G117" s="49">
        <f t="shared" si="36"/>
        <v>1166</v>
      </c>
      <c r="H117" s="26">
        <f t="shared" si="37"/>
        <v>262.9209876587551</v>
      </c>
      <c r="I117" s="26">
        <f t="shared" si="38"/>
        <v>230.0837983081868</v>
      </c>
      <c r="J117" s="26">
        <f t="shared" si="39"/>
        <v>32.83718935056831</v>
      </c>
      <c r="K117" s="26">
        <f t="shared" si="40"/>
        <v>3005.302972061191</v>
      </c>
      <c r="L117" s="29">
        <f t="shared" si="41"/>
        <v>295.7581770093234</v>
      </c>
      <c r="M117" s="29">
        <f t="shared" si="42"/>
        <v>-360.98561000204245</v>
      </c>
      <c r="N117" s="27">
        <f t="shared" si="43"/>
        <v>2091406</v>
      </c>
      <c r="O117" s="25">
        <f t="shared" si="44"/>
        <v>460552.58215743024</v>
      </c>
      <c r="P117" s="25">
        <f t="shared" si="45"/>
        <v>305524.7424499933</v>
      </c>
      <c r="Q117" s="25">
        <f t="shared" si="46"/>
        <v>155027.8397074369</v>
      </c>
      <c r="R117" s="25">
        <f t="shared" si="47"/>
        <v>1659996.7523262186</v>
      </c>
      <c r="S117" s="29">
        <f t="shared" si="48"/>
        <v>615580.4218648672</v>
      </c>
      <c r="T117" s="29">
        <f t="shared" si="49"/>
        <v>-2484976.3722838713</v>
      </c>
      <c r="U117" s="28">
        <f t="shared" si="50"/>
        <v>38737.87368138835</v>
      </c>
      <c r="V117" s="30">
        <f t="shared" si="51"/>
        <v>38341.86570310826</v>
      </c>
      <c r="W117" s="30">
        <f t="shared" si="52"/>
        <v>396.00797828008945</v>
      </c>
      <c r="X117" s="30">
        <f t="shared" si="53"/>
        <v>39133.88165966844</v>
      </c>
    </row>
    <row r="118" spans="1:24" ht="15">
      <c r="A118" s="63">
        <v>45358</v>
      </c>
      <c r="B118" s="56">
        <v>2005</v>
      </c>
      <c r="C118" s="56">
        <v>804</v>
      </c>
      <c r="D118" s="56">
        <v>2763925</v>
      </c>
      <c r="E118" s="56">
        <v>1290979</v>
      </c>
      <c r="F118" s="30">
        <v>38791.35</v>
      </c>
      <c r="G118" s="49">
        <f t="shared" si="36"/>
        <v>1201</v>
      </c>
      <c r="H118" s="26">
        <f t="shared" si="37"/>
        <v>356.72888889287964</v>
      </c>
      <c r="I118" s="26">
        <f t="shared" si="38"/>
        <v>278.62960839277747</v>
      </c>
      <c r="J118" s="26">
        <f t="shared" si="39"/>
        <v>78.09928050010217</v>
      </c>
      <c r="K118" s="26">
        <f t="shared" si="40"/>
        <v>3083.4022525612936</v>
      </c>
      <c r="L118" s="29">
        <f t="shared" si="41"/>
        <v>434.8281693929818</v>
      </c>
      <c r="M118" s="29">
        <f t="shared" si="42"/>
        <v>-1127.1574406090613</v>
      </c>
      <c r="N118" s="27">
        <f t="shared" si="43"/>
        <v>1472946</v>
      </c>
      <c r="O118" s="25">
        <f t="shared" si="44"/>
        <v>561791.9239416872</v>
      </c>
      <c r="P118" s="25">
        <f t="shared" si="45"/>
        <v>363895.80532749364</v>
      </c>
      <c r="Q118" s="25">
        <f t="shared" si="46"/>
        <v>197896.11861419358</v>
      </c>
      <c r="R118" s="25">
        <f t="shared" si="47"/>
        <v>1857892.8709404122</v>
      </c>
      <c r="S118" s="29">
        <f t="shared" si="48"/>
        <v>759688.0425558807</v>
      </c>
      <c r="T118" s="29">
        <f t="shared" si="49"/>
        <v>-3198234.3297279896</v>
      </c>
      <c r="U118" s="28">
        <f t="shared" si="50"/>
        <v>38743.221313249516</v>
      </c>
      <c r="V118" s="30">
        <f t="shared" si="51"/>
        <v>38364.33991795284</v>
      </c>
      <c r="W118" s="30">
        <f t="shared" si="52"/>
        <v>378.8813952966739</v>
      </c>
      <c r="X118" s="30">
        <f t="shared" si="53"/>
        <v>39122.10270854619</v>
      </c>
    </row>
    <row r="119" spans="1:24" ht="15">
      <c r="A119" s="63">
        <v>45359</v>
      </c>
      <c r="B119" s="56">
        <v>1549</v>
      </c>
      <c r="C119" s="56">
        <v>1244</v>
      </c>
      <c r="D119" s="56">
        <v>1998873</v>
      </c>
      <c r="E119" s="56">
        <v>2137128</v>
      </c>
      <c r="F119" s="30">
        <v>38722.69</v>
      </c>
      <c r="G119" s="49">
        <f t="shared" si="36"/>
        <v>305</v>
      </c>
      <c r="H119" s="26">
        <f t="shared" si="37"/>
        <v>351.5560000035917</v>
      </c>
      <c r="I119" s="26">
        <f t="shared" si="38"/>
        <v>279.9481279731386</v>
      </c>
      <c r="J119" s="26">
        <f t="shared" si="39"/>
        <v>71.60787203045311</v>
      </c>
      <c r="K119" s="26">
        <f t="shared" si="40"/>
        <v>3155.0101245917467</v>
      </c>
      <c r="L119" s="29">
        <f t="shared" si="41"/>
        <v>423.1638720340448</v>
      </c>
      <c r="M119" s="29">
        <f t="shared" si="42"/>
        <v>-1008.993568575017</v>
      </c>
      <c r="N119" s="27">
        <f t="shared" si="43"/>
        <v>-138255</v>
      </c>
      <c r="O119" s="25">
        <f t="shared" si="44"/>
        <v>491787.2315475185</v>
      </c>
      <c r="P119" s="25">
        <f t="shared" si="45"/>
        <v>338788.26506111893</v>
      </c>
      <c r="Q119" s="25">
        <f t="shared" si="46"/>
        <v>152998.9664863996</v>
      </c>
      <c r="R119" s="25">
        <f t="shared" si="47"/>
        <v>2010891.8374268117</v>
      </c>
      <c r="S119" s="29">
        <f t="shared" si="48"/>
        <v>644786.1980339182</v>
      </c>
      <c r="T119" s="29">
        <f t="shared" si="49"/>
        <v>-2415193.131694074</v>
      </c>
      <c r="U119" s="28">
        <f t="shared" si="50"/>
        <v>38741.168181924564</v>
      </c>
      <c r="V119" s="30">
        <f t="shared" si="51"/>
        <v>38382.2574220552</v>
      </c>
      <c r="W119" s="30">
        <f t="shared" si="52"/>
        <v>358.9107598693663</v>
      </c>
      <c r="X119" s="30">
        <f t="shared" si="53"/>
        <v>39100.07894179393</v>
      </c>
    </row>
    <row r="120" spans="1:24" ht="15">
      <c r="A120" s="63">
        <v>45362</v>
      </c>
      <c r="B120" s="56">
        <v>1413</v>
      </c>
      <c r="C120" s="56">
        <v>1397</v>
      </c>
      <c r="D120" s="56">
        <v>2163681</v>
      </c>
      <c r="E120" s="56">
        <v>1651120</v>
      </c>
      <c r="F120" s="30">
        <v>38769.66</v>
      </c>
      <c r="G120" s="49">
        <f t="shared" si="36"/>
        <v>16</v>
      </c>
      <c r="H120" s="26">
        <f t="shared" si="37"/>
        <v>318.0004000032325</v>
      </c>
      <c r="I120" s="26">
        <f t="shared" si="38"/>
        <v>266.75072157448164</v>
      </c>
      <c r="J120" s="26">
        <f t="shared" si="39"/>
        <v>51.24967842875088</v>
      </c>
      <c r="K120" s="26">
        <f t="shared" si="40"/>
        <v>3206.2598030204977</v>
      </c>
      <c r="L120" s="29">
        <f t="shared" si="41"/>
        <v>369.2500784319834</v>
      </c>
      <c r="M120" s="29">
        <f t="shared" si="42"/>
        <v>-655.7434901430343</v>
      </c>
      <c r="N120" s="27">
        <f t="shared" si="43"/>
        <v>512561</v>
      </c>
      <c r="O120" s="25">
        <f t="shared" si="44"/>
        <v>493864.6083927667</v>
      </c>
      <c r="P120" s="25">
        <f t="shared" si="45"/>
        <v>347476.901808063</v>
      </c>
      <c r="Q120" s="25">
        <f t="shared" si="46"/>
        <v>146387.7065847037</v>
      </c>
      <c r="R120" s="25">
        <f t="shared" si="47"/>
        <v>2157279.5440115156</v>
      </c>
      <c r="S120" s="29">
        <f t="shared" si="48"/>
        <v>640252.3149774703</v>
      </c>
      <c r="T120" s="29">
        <f t="shared" si="49"/>
        <v>-2287501.816716604</v>
      </c>
      <c r="U120" s="28">
        <f t="shared" si="50"/>
        <v>38744.017363732106</v>
      </c>
      <c r="V120" s="30">
        <f t="shared" si="51"/>
        <v>38401.627550952435</v>
      </c>
      <c r="W120" s="30">
        <f t="shared" si="52"/>
        <v>342.38981277967105</v>
      </c>
      <c r="X120" s="30">
        <f t="shared" si="53"/>
        <v>39086.40717651178</v>
      </c>
    </row>
    <row r="121" spans="1:24" ht="15">
      <c r="A121" s="63">
        <v>45363</v>
      </c>
      <c r="B121" s="56">
        <v>1553</v>
      </c>
      <c r="C121" s="56">
        <v>1260</v>
      </c>
      <c r="D121" s="56">
        <v>2126101</v>
      </c>
      <c r="E121" s="56">
        <v>1876240</v>
      </c>
      <c r="F121" s="30">
        <v>39005.49</v>
      </c>
      <c r="G121" s="49">
        <f t="shared" si="36"/>
        <v>293</v>
      </c>
      <c r="H121" s="26">
        <f t="shared" si="37"/>
        <v>315.5003600029093</v>
      </c>
      <c r="I121" s="26">
        <f t="shared" si="38"/>
        <v>268.0631854957575</v>
      </c>
      <c r="J121" s="26">
        <f t="shared" si="39"/>
        <v>47.43717450715178</v>
      </c>
      <c r="K121" s="26">
        <f t="shared" si="40"/>
        <v>3253.6969775276493</v>
      </c>
      <c r="L121" s="29">
        <f t="shared" si="41"/>
        <v>362.9375345100611</v>
      </c>
      <c r="M121" s="29">
        <f t="shared" si="42"/>
        <v>-585.8059556329745</v>
      </c>
      <c r="N121" s="27">
        <f t="shared" si="43"/>
        <v>249861</v>
      </c>
      <c r="O121" s="25">
        <f t="shared" si="44"/>
        <v>469464.24755349</v>
      </c>
      <c r="P121" s="25">
        <f t="shared" si="45"/>
        <v>342596.1067176598</v>
      </c>
      <c r="Q121" s="25">
        <f t="shared" si="46"/>
        <v>126868.14083583019</v>
      </c>
      <c r="R121" s="25">
        <f t="shared" si="47"/>
        <v>2284147.6848473456</v>
      </c>
      <c r="S121" s="29">
        <f t="shared" si="48"/>
        <v>596332.3883893201</v>
      </c>
      <c r="T121" s="29">
        <f t="shared" si="49"/>
        <v>-1941030.4283272838</v>
      </c>
      <c r="U121" s="28">
        <f t="shared" si="50"/>
        <v>38770.16462735889</v>
      </c>
      <c r="V121" s="30">
        <f t="shared" si="51"/>
        <v>38431.820673404814</v>
      </c>
      <c r="W121" s="30">
        <f t="shared" si="52"/>
        <v>338.34395395407773</v>
      </c>
      <c r="X121" s="30">
        <f t="shared" si="53"/>
        <v>39108.50858131297</v>
      </c>
    </row>
    <row r="122" spans="1:24" ht="15">
      <c r="A122" s="63">
        <v>45364</v>
      </c>
      <c r="B122" s="56">
        <v>1678</v>
      </c>
      <c r="C122" s="56">
        <v>1138</v>
      </c>
      <c r="D122" s="56">
        <v>2753634</v>
      </c>
      <c r="E122" s="56">
        <v>1484419</v>
      </c>
      <c r="F122" s="30">
        <v>39043.32</v>
      </c>
      <c r="G122" s="49">
        <f t="shared" si="36"/>
        <v>540</v>
      </c>
      <c r="H122" s="26">
        <f t="shared" si="37"/>
        <v>337.9503240026184</v>
      </c>
      <c r="I122" s="26">
        <f t="shared" si="38"/>
        <v>281.6600262209696</v>
      </c>
      <c r="J122" s="26">
        <f t="shared" si="39"/>
        <v>56.2902977816488</v>
      </c>
      <c r="K122" s="26">
        <f t="shared" si="40"/>
        <v>3309.987275309298</v>
      </c>
      <c r="L122" s="29">
        <f t="shared" si="41"/>
        <v>394.2406217842672</v>
      </c>
      <c r="M122" s="29">
        <f t="shared" si="42"/>
        <v>-731.5653338487091</v>
      </c>
      <c r="N122" s="27">
        <f t="shared" si="43"/>
        <v>1269215</v>
      </c>
      <c r="O122" s="25">
        <f t="shared" si="44"/>
        <v>549439.322798141</v>
      </c>
      <c r="P122" s="25">
        <f t="shared" si="45"/>
        <v>388927.0513817768</v>
      </c>
      <c r="Q122" s="25">
        <f t="shared" si="46"/>
        <v>160512.27141636424</v>
      </c>
      <c r="R122" s="25">
        <f t="shared" si="47"/>
        <v>2444659.95626371</v>
      </c>
      <c r="S122" s="29">
        <f t="shared" si="48"/>
        <v>709951.5942145053</v>
      </c>
      <c r="T122" s="29">
        <f t="shared" si="49"/>
        <v>-2500293.83411278</v>
      </c>
      <c r="U122" s="28">
        <f t="shared" si="50"/>
        <v>38797.480164623004</v>
      </c>
      <c r="V122" s="30">
        <f t="shared" si="51"/>
        <v>38462.39563973457</v>
      </c>
      <c r="W122" s="30">
        <f t="shared" si="52"/>
        <v>335.08452488843614</v>
      </c>
      <c r="X122" s="30">
        <f t="shared" si="53"/>
        <v>39132.56468951144</v>
      </c>
    </row>
    <row r="123" spans="1:24" ht="15">
      <c r="A123" s="63">
        <v>45365</v>
      </c>
      <c r="B123" s="56">
        <v>599</v>
      </c>
      <c r="C123" s="56">
        <v>2246</v>
      </c>
      <c r="D123" s="56">
        <v>828933</v>
      </c>
      <c r="E123" s="56">
        <v>3748890</v>
      </c>
      <c r="F123" s="30">
        <v>38905.66</v>
      </c>
      <c r="G123" s="49">
        <f t="shared" si="36"/>
        <v>-1647</v>
      </c>
      <c r="H123" s="26">
        <f t="shared" si="37"/>
        <v>139.45529160235654</v>
      </c>
      <c r="I123" s="26">
        <f t="shared" si="38"/>
        <v>185.22702490992106</v>
      </c>
      <c r="J123" s="26">
        <f t="shared" si="39"/>
        <v>-45.77173330756452</v>
      </c>
      <c r="K123" s="26">
        <f t="shared" si="40"/>
        <v>3264.215542001734</v>
      </c>
      <c r="L123" s="29">
        <f t="shared" si="41"/>
        <v>93.68355829479202</v>
      </c>
      <c r="M123" s="29">
        <f t="shared" si="42"/>
        <v>1009.1182244460824</v>
      </c>
      <c r="N123" s="27">
        <f t="shared" si="43"/>
        <v>-2919957</v>
      </c>
      <c r="O123" s="25">
        <f t="shared" si="44"/>
        <v>202499.69051832694</v>
      </c>
      <c r="P123" s="25">
        <f t="shared" si="45"/>
        <v>223482.84881268794</v>
      </c>
      <c r="Q123" s="25">
        <f t="shared" si="46"/>
        <v>-20983.158294360997</v>
      </c>
      <c r="R123" s="25">
        <f t="shared" si="47"/>
        <v>2423676.7979693487</v>
      </c>
      <c r="S123" s="29">
        <f t="shared" si="48"/>
        <v>181516.53222396594</v>
      </c>
      <c r="T123" s="29">
        <f t="shared" si="49"/>
        <v>601179.6981111858</v>
      </c>
      <c r="U123" s="28">
        <f t="shared" si="50"/>
        <v>38808.298148160706</v>
      </c>
      <c r="V123" s="30">
        <f t="shared" si="51"/>
        <v>38484.55885774784</v>
      </c>
      <c r="W123" s="30">
        <f t="shared" si="52"/>
        <v>323.73929041286465</v>
      </c>
      <c r="X123" s="30">
        <f t="shared" si="53"/>
        <v>39132.03743857357</v>
      </c>
    </row>
    <row r="124" spans="1:24" ht="15">
      <c r="A124" s="63">
        <v>45366</v>
      </c>
      <c r="B124" s="56">
        <v>1553</v>
      </c>
      <c r="C124" s="56">
        <v>1246</v>
      </c>
      <c r="D124" s="56">
        <v>4095813</v>
      </c>
      <c r="E124" s="56">
        <v>3451020</v>
      </c>
      <c r="F124" s="30">
        <v>38714.77</v>
      </c>
      <c r="G124" s="49">
        <f t="shared" si="36"/>
        <v>307</v>
      </c>
      <c r="H124" s="26">
        <f t="shared" si="37"/>
        <v>156.2097624421209</v>
      </c>
      <c r="I124" s="26">
        <f t="shared" si="38"/>
        <v>191.315673664425</v>
      </c>
      <c r="J124" s="26">
        <f t="shared" si="39"/>
        <v>-35.10591122230409</v>
      </c>
      <c r="K124" s="26">
        <f t="shared" si="40"/>
        <v>3229.1096307794296</v>
      </c>
      <c r="L124" s="29">
        <f t="shared" si="41"/>
        <v>121.10385121981682</v>
      </c>
      <c r="M124" s="29">
        <f t="shared" si="42"/>
        <v>823.222075665899</v>
      </c>
      <c r="N124" s="27">
        <f t="shared" si="43"/>
        <v>644793</v>
      </c>
      <c r="O124" s="25">
        <f t="shared" si="44"/>
        <v>246729.02146649425</v>
      </c>
      <c r="P124" s="25">
        <f t="shared" si="45"/>
        <v>244548.35637205353</v>
      </c>
      <c r="Q124" s="25">
        <f t="shared" si="46"/>
        <v>2180.6650944407156</v>
      </c>
      <c r="R124" s="25">
        <f t="shared" si="47"/>
        <v>2425857.4630637895</v>
      </c>
      <c r="S124" s="29">
        <f t="shared" si="48"/>
        <v>248909.68656093496</v>
      </c>
      <c r="T124" s="29">
        <f t="shared" si="49"/>
        <v>205296.38467212114</v>
      </c>
      <c r="U124" s="28">
        <f t="shared" si="50"/>
        <v>38798.945333344636</v>
      </c>
      <c r="V124" s="30">
        <f t="shared" si="51"/>
        <v>38496.069414860445</v>
      </c>
      <c r="W124" s="30">
        <f t="shared" si="52"/>
        <v>302.87591848419106</v>
      </c>
      <c r="X124" s="30">
        <f t="shared" si="53"/>
        <v>39101.82125182883</v>
      </c>
    </row>
    <row r="125" spans="1:24" ht="15">
      <c r="A125" s="63">
        <v>45369</v>
      </c>
      <c r="B125" s="56">
        <v>1430</v>
      </c>
      <c r="C125" s="56">
        <v>1386</v>
      </c>
      <c r="D125" s="56">
        <v>2081378</v>
      </c>
      <c r="E125" s="56">
        <v>1911383</v>
      </c>
      <c r="F125" s="30">
        <v>38790.43</v>
      </c>
      <c r="G125" s="49">
        <f t="shared" si="36"/>
        <v>44</v>
      </c>
      <c r="H125" s="26">
        <f t="shared" si="37"/>
        <v>144.98878619790884</v>
      </c>
      <c r="I125" s="26">
        <f t="shared" si="38"/>
        <v>183.9498899812037</v>
      </c>
      <c r="J125" s="26">
        <f t="shared" si="39"/>
        <v>-38.961103783294874</v>
      </c>
      <c r="K125" s="26">
        <f t="shared" si="40"/>
        <v>3190.148526996135</v>
      </c>
      <c r="L125" s="29">
        <f t="shared" si="41"/>
        <v>106.02768241461396</v>
      </c>
      <c r="M125" s="29">
        <f t="shared" si="42"/>
        <v>885.2497580805111</v>
      </c>
      <c r="N125" s="27">
        <f t="shared" si="43"/>
        <v>169995</v>
      </c>
      <c r="O125" s="25">
        <f t="shared" si="44"/>
        <v>239055.61931984482</v>
      </c>
      <c r="P125" s="25">
        <f t="shared" si="45"/>
        <v>240820.68855345083</v>
      </c>
      <c r="Q125" s="25">
        <f t="shared" si="46"/>
        <v>-1765.0692336060165</v>
      </c>
      <c r="R125" s="25">
        <f t="shared" si="47"/>
        <v>2424092.3938301834</v>
      </c>
      <c r="S125" s="29">
        <f t="shared" si="48"/>
        <v>237290.5500862388</v>
      </c>
      <c r="T125" s="29">
        <f t="shared" si="49"/>
        <v>272591.93475835864</v>
      </c>
      <c r="U125" s="28">
        <f t="shared" si="50"/>
        <v>38798.093800010174</v>
      </c>
      <c r="V125" s="30">
        <f t="shared" si="51"/>
        <v>38510.78744411742</v>
      </c>
      <c r="W125" s="30">
        <f t="shared" si="52"/>
        <v>287.30635589275334</v>
      </c>
      <c r="X125" s="30">
        <f t="shared" si="53"/>
        <v>39085.40015590293</v>
      </c>
    </row>
    <row r="126" spans="1:24" ht="15">
      <c r="A126" s="63">
        <v>45370</v>
      </c>
      <c r="B126" s="56">
        <v>1949</v>
      </c>
      <c r="C126" s="56">
        <v>866</v>
      </c>
      <c r="D126" s="56">
        <v>2324206</v>
      </c>
      <c r="E126" s="56">
        <v>1625797</v>
      </c>
      <c r="F126" s="30">
        <v>39110.76</v>
      </c>
      <c r="G126" s="49">
        <f t="shared" si="36"/>
        <v>1083</v>
      </c>
      <c r="H126" s="26">
        <f t="shared" si="37"/>
        <v>238.78990757811798</v>
      </c>
      <c r="I126" s="26">
        <f t="shared" si="38"/>
        <v>228.90239548214353</v>
      </c>
      <c r="J126" s="26">
        <f t="shared" si="39"/>
        <v>9.887512095974444</v>
      </c>
      <c r="K126" s="26">
        <f t="shared" si="40"/>
        <v>3200.0360390921096</v>
      </c>
      <c r="L126" s="29">
        <f t="shared" si="41"/>
        <v>248.67741967409242</v>
      </c>
      <c r="M126" s="29">
        <f t="shared" si="42"/>
        <v>50.92717775460369</v>
      </c>
      <c r="N126" s="27">
        <f t="shared" si="43"/>
        <v>698409</v>
      </c>
      <c r="O126" s="25">
        <f t="shared" si="44"/>
        <v>284990.95738786034</v>
      </c>
      <c r="P126" s="25">
        <f t="shared" si="45"/>
        <v>263700.10412577825</v>
      </c>
      <c r="Q126" s="25">
        <f t="shared" si="46"/>
        <v>21290.85326208209</v>
      </c>
      <c r="R126" s="25">
        <f t="shared" si="47"/>
        <v>2445383.2470922656</v>
      </c>
      <c r="S126" s="29">
        <f t="shared" si="48"/>
        <v>306281.81064994243</v>
      </c>
      <c r="T126" s="29">
        <f t="shared" si="49"/>
        <v>-119535.25459169969</v>
      </c>
      <c r="U126" s="28">
        <f t="shared" si="50"/>
        <v>38829.36042000916</v>
      </c>
      <c r="V126" s="30">
        <f t="shared" si="51"/>
        <v>38540.78607191155</v>
      </c>
      <c r="W126" s="30">
        <f t="shared" si="52"/>
        <v>288.5743480976089</v>
      </c>
      <c r="X126" s="30">
        <f t="shared" si="53"/>
        <v>39117.93476810677</v>
      </c>
    </row>
    <row r="127" spans="1:24" ht="15">
      <c r="A127" s="63">
        <v>45371</v>
      </c>
      <c r="B127" s="56">
        <v>2207</v>
      </c>
      <c r="C127" s="56">
        <v>630</v>
      </c>
      <c r="D127" s="56">
        <v>3355114</v>
      </c>
      <c r="E127" s="56">
        <v>683781</v>
      </c>
      <c r="F127" s="30">
        <v>39513.13</v>
      </c>
      <c r="G127" s="49">
        <f t="shared" si="36"/>
        <v>1577</v>
      </c>
      <c r="H127" s="26">
        <f t="shared" si="37"/>
        <v>372.6109168203062</v>
      </c>
      <c r="I127" s="26">
        <f t="shared" si="38"/>
        <v>296.30727570803634</v>
      </c>
      <c r="J127" s="26">
        <f t="shared" si="39"/>
        <v>76.30364111226987</v>
      </c>
      <c r="K127" s="26">
        <f t="shared" si="40"/>
        <v>3276.3396802043794</v>
      </c>
      <c r="L127" s="29">
        <f t="shared" si="41"/>
        <v>448.9145579325761</v>
      </c>
      <c r="M127" s="29">
        <f t="shared" si="42"/>
        <v>-1077.1582643128213</v>
      </c>
      <c r="N127" s="27">
        <f t="shared" si="43"/>
        <v>2671333</v>
      </c>
      <c r="O127" s="25">
        <f t="shared" si="44"/>
        <v>523625.1616490743</v>
      </c>
      <c r="P127" s="25">
        <f t="shared" si="45"/>
        <v>384081.7489194893</v>
      </c>
      <c r="Q127" s="25">
        <f t="shared" si="46"/>
        <v>139543.41272958496</v>
      </c>
      <c r="R127" s="25">
        <f t="shared" si="47"/>
        <v>2584926.6598218507</v>
      </c>
      <c r="S127" s="29">
        <f t="shared" si="48"/>
        <v>663168.5743786593</v>
      </c>
      <c r="T127" s="29">
        <f t="shared" si="49"/>
        <v>-2127699.6802130397</v>
      </c>
      <c r="U127" s="28">
        <f t="shared" si="50"/>
        <v>38897.73737800824</v>
      </c>
      <c r="V127" s="30">
        <f t="shared" si="51"/>
        <v>38589.40326831597</v>
      </c>
      <c r="W127" s="30">
        <f t="shared" si="52"/>
        <v>308.33410969227407</v>
      </c>
      <c r="X127" s="30">
        <f t="shared" si="53"/>
        <v>39206.071487700516</v>
      </c>
    </row>
    <row r="128" spans="1:24" ht="15">
      <c r="A128" s="63">
        <v>45372</v>
      </c>
      <c r="B128" s="56">
        <v>1923</v>
      </c>
      <c r="C128" s="56">
        <v>900</v>
      </c>
      <c r="D128" s="56">
        <v>2630210</v>
      </c>
      <c r="E128" s="56">
        <v>1523106</v>
      </c>
      <c r="F128" s="30">
        <v>39781.37</v>
      </c>
      <c r="G128" s="49">
        <f t="shared" si="36"/>
        <v>1023</v>
      </c>
      <c r="H128" s="26">
        <f t="shared" si="37"/>
        <v>437.6498251382756</v>
      </c>
      <c r="I128" s="26">
        <f t="shared" si="38"/>
        <v>332.64191192263456</v>
      </c>
      <c r="J128" s="26">
        <f t="shared" si="39"/>
        <v>105.00791321564105</v>
      </c>
      <c r="K128" s="26">
        <f t="shared" si="40"/>
        <v>3381.3475934200205</v>
      </c>
      <c r="L128" s="29">
        <f t="shared" si="41"/>
        <v>542.6577383539167</v>
      </c>
      <c r="M128" s="29">
        <f t="shared" si="42"/>
        <v>-1557.5005259589043</v>
      </c>
      <c r="N128" s="27">
        <f t="shared" si="43"/>
        <v>1107104</v>
      </c>
      <c r="O128" s="25">
        <f t="shared" si="44"/>
        <v>581973.0454841668</v>
      </c>
      <c r="P128" s="25">
        <f t="shared" si="45"/>
        <v>420232.8614735149</v>
      </c>
      <c r="Q128" s="25">
        <f t="shared" si="46"/>
        <v>161740.18401065195</v>
      </c>
      <c r="R128" s="25">
        <f t="shared" si="47"/>
        <v>2746666.8438325026</v>
      </c>
      <c r="S128" s="29">
        <f t="shared" si="48"/>
        <v>743713.2294948187</v>
      </c>
      <c r="T128" s="29">
        <f t="shared" si="49"/>
        <v>-2491090.4507182194</v>
      </c>
      <c r="U128" s="28">
        <f t="shared" si="50"/>
        <v>38986.10064020742</v>
      </c>
      <c r="V128" s="30">
        <f t="shared" si="51"/>
        <v>38649.00160490017</v>
      </c>
      <c r="W128" s="30">
        <f t="shared" si="52"/>
        <v>337.0990353072484</v>
      </c>
      <c r="X128" s="30">
        <f t="shared" si="53"/>
        <v>39323.19967551467</v>
      </c>
    </row>
    <row r="129" spans="1:24" ht="15">
      <c r="A129" s="63">
        <v>45373</v>
      </c>
      <c r="B129" s="56">
        <v>942</v>
      </c>
      <c r="C129" s="56">
        <v>1859</v>
      </c>
      <c r="D129" s="56">
        <v>781761</v>
      </c>
      <c r="E129" s="56">
        <v>2511609</v>
      </c>
      <c r="F129" s="30">
        <v>39475.9</v>
      </c>
      <c r="G129" s="49">
        <f t="shared" si="36"/>
        <v>-917</v>
      </c>
      <c r="H129" s="26">
        <f t="shared" si="37"/>
        <v>302.1848426244481</v>
      </c>
      <c r="I129" s="26">
        <f t="shared" si="38"/>
        <v>270.1598163265028</v>
      </c>
      <c r="J129" s="26">
        <f t="shared" si="39"/>
        <v>32.02502629794532</v>
      </c>
      <c r="K129" s="26">
        <f t="shared" si="40"/>
        <v>3413.372619717966</v>
      </c>
      <c r="L129" s="29">
        <f t="shared" si="41"/>
        <v>334.2098689223934</v>
      </c>
      <c r="M129" s="29">
        <f t="shared" si="42"/>
        <v>-306.29065703651304</v>
      </c>
      <c r="N129" s="27">
        <f t="shared" si="43"/>
        <v>-1729848</v>
      </c>
      <c r="O129" s="25">
        <f t="shared" si="44"/>
        <v>350790.94093575014</v>
      </c>
      <c r="P129" s="25">
        <f t="shared" si="45"/>
        <v>312728.8183998391</v>
      </c>
      <c r="Q129" s="25">
        <f t="shared" si="46"/>
        <v>38062.12253591104</v>
      </c>
      <c r="R129" s="25">
        <f t="shared" si="47"/>
        <v>2784728.9663684135</v>
      </c>
      <c r="S129" s="29">
        <f t="shared" si="48"/>
        <v>388853.0634716612</v>
      </c>
      <c r="T129" s="29">
        <f t="shared" si="49"/>
        <v>-372389.3872465594</v>
      </c>
      <c r="U129" s="28">
        <f t="shared" si="50"/>
        <v>39035.08057618668</v>
      </c>
      <c r="V129" s="30">
        <f t="shared" si="51"/>
        <v>38690.34652465516</v>
      </c>
      <c r="W129" s="30">
        <f t="shared" si="52"/>
        <v>344.7340515315227</v>
      </c>
      <c r="X129" s="30">
        <f t="shared" si="53"/>
        <v>39379.8146277182</v>
      </c>
    </row>
    <row r="130" spans="1:24" ht="15">
      <c r="A130" s="63">
        <v>45376</v>
      </c>
      <c r="B130" s="56">
        <v>1173</v>
      </c>
      <c r="C130" s="56">
        <v>1632</v>
      </c>
      <c r="D130" s="56">
        <v>1680835</v>
      </c>
      <c r="E130" s="56">
        <v>1545821</v>
      </c>
      <c r="F130" s="30">
        <v>39313.64</v>
      </c>
      <c r="G130" s="49">
        <f t="shared" si="36"/>
        <v>-459</v>
      </c>
      <c r="H130" s="26">
        <f t="shared" si="37"/>
        <v>226.06635836200329</v>
      </c>
      <c r="I130" s="26">
        <f t="shared" si="38"/>
        <v>233.70182551017763</v>
      </c>
      <c r="J130" s="26">
        <f t="shared" si="39"/>
        <v>-7.635467148174342</v>
      </c>
      <c r="K130" s="26">
        <f t="shared" si="40"/>
        <v>3405.7371525697913</v>
      </c>
      <c r="L130" s="29">
        <f t="shared" si="41"/>
        <v>218.43089121382894</v>
      </c>
      <c r="M130" s="29">
        <f t="shared" si="42"/>
        <v>371.1402341773155</v>
      </c>
      <c r="N130" s="27">
        <f t="shared" si="43"/>
        <v>135014</v>
      </c>
      <c r="O130" s="25">
        <f t="shared" si="44"/>
        <v>329213.24684217514</v>
      </c>
      <c r="P130" s="25">
        <f t="shared" si="45"/>
        <v>303843.0774798471</v>
      </c>
      <c r="Q130" s="25">
        <f t="shared" si="46"/>
        <v>25370.169362328015</v>
      </c>
      <c r="R130" s="25">
        <f t="shared" si="47"/>
        <v>2810099.1357307415</v>
      </c>
      <c r="S130" s="29">
        <f t="shared" si="48"/>
        <v>354583.41620450316</v>
      </c>
      <c r="T130" s="29">
        <f t="shared" si="49"/>
        <v>-152819.9710420575</v>
      </c>
      <c r="U130" s="28">
        <f t="shared" si="50"/>
        <v>39062.936518568014</v>
      </c>
      <c r="V130" s="30">
        <f t="shared" si="51"/>
        <v>38721.5111984224</v>
      </c>
      <c r="W130" s="30">
        <f t="shared" si="52"/>
        <v>341.42532014561584</v>
      </c>
      <c r="X130" s="30">
        <f t="shared" si="53"/>
        <v>39404.36183871363</v>
      </c>
    </row>
    <row r="131" spans="1:24" ht="15">
      <c r="A131" s="63">
        <v>45377</v>
      </c>
      <c r="B131" s="56">
        <v>1255</v>
      </c>
      <c r="C131" s="56">
        <v>1535</v>
      </c>
      <c r="D131" s="56">
        <v>1503786</v>
      </c>
      <c r="E131" s="56">
        <v>2300800</v>
      </c>
      <c r="F131" s="30">
        <v>39282.33</v>
      </c>
      <c r="G131" s="49">
        <f t="shared" si="36"/>
        <v>-280</v>
      </c>
      <c r="H131" s="26">
        <f t="shared" si="37"/>
        <v>175.45972252580296</v>
      </c>
      <c r="I131" s="26">
        <f t="shared" si="38"/>
        <v>208.01673423466875</v>
      </c>
      <c r="J131" s="26">
        <f t="shared" si="39"/>
        <v>-32.55701170886579</v>
      </c>
      <c r="K131" s="26">
        <f t="shared" si="40"/>
        <v>3373.1801408609253</v>
      </c>
      <c r="L131" s="29">
        <f t="shared" si="41"/>
        <v>142.90271081693717</v>
      </c>
      <c r="M131" s="29">
        <f t="shared" si="42"/>
        <v>794.0429449942526</v>
      </c>
      <c r="N131" s="27">
        <f t="shared" si="43"/>
        <v>-797014</v>
      </c>
      <c r="O131" s="25">
        <f t="shared" si="44"/>
        <v>216590.5221579576</v>
      </c>
      <c r="P131" s="25">
        <f t="shared" si="45"/>
        <v>248800.22360585473</v>
      </c>
      <c r="Q131" s="25">
        <f t="shared" si="46"/>
        <v>-32209.701447897125</v>
      </c>
      <c r="R131" s="25">
        <f t="shared" si="47"/>
        <v>2777889.4342828444</v>
      </c>
      <c r="S131" s="29">
        <f t="shared" si="48"/>
        <v>184380.82071006048</v>
      </c>
      <c r="T131" s="29">
        <f t="shared" si="49"/>
        <v>828574.8496680032</v>
      </c>
      <c r="U131" s="28">
        <f t="shared" si="50"/>
        <v>39084.87586671121</v>
      </c>
      <c r="V131" s="30">
        <f t="shared" si="51"/>
        <v>38749.55213850128</v>
      </c>
      <c r="W131" s="30">
        <f t="shared" si="52"/>
        <v>335.32372820992896</v>
      </c>
      <c r="X131" s="30">
        <f t="shared" si="53"/>
        <v>39420.19959492114</v>
      </c>
    </row>
    <row r="132" spans="1:24" ht="15">
      <c r="A132" s="63">
        <v>45378</v>
      </c>
      <c r="B132" s="56">
        <v>2335</v>
      </c>
      <c r="C132" s="56">
        <v>499</v>
      </c>
      <c r="D132" s="56">
        <v>3242612</v>
      </c>
      <c r="E132" s="56">
        <v>586461</v>
      </c>
      <c r="F132" s="30">
        <v>39760.08</v>
      </c>
      <c r="G132" s="49">
        <f t="shared" si="36"/>
        <v>1836</v>
      </c>
      <c r="H132" s="26">
        <f t="shared" si="37"/>
        <v>341.5137502732227</v>
      </c>
      <c r="I132" s="26">
        <f t="shared" si="38"/>
        <v>289.4158975229353</v>
      </c>
      <c r="J132" s="26">
        <f t="shared" si="39"/>
        <v>52.09785275028736</v>
      </c>
      <c r="K132" s="26">
        <f t="shared" si="40"/>
        <v>3425.277993611213</v>
      </c>
      <c r="L132" s="29">
        <f t="shared" si="41"/>
        <v>393.61160302351004</v>
      </c>
      <c r="M132" s="29">
        <f t="shared" si="42"/>
        <v>-648.3454519822371</v>
      </c>
      <c r="N132" s="27">
        <f t="shared" si="43"/>
        <v>2656151</v>
      </c>
      <c r="O132" s="25">
        <f t="shared" si="44"/>
        <v>460546.5699421619</v>
      </c>
      <c r="P132" s="25">
        <f t="shared" si="45"/>
        <v>369167.762425562</v>
      </c>
      <c r="Q132" s="25">
        <f t="shared" si="46"/>
        <v>91378.80751659989</v>
      </c>
      <c r="R132" s="25">
        <f t="shared" si="47"/>
        <v>2869268.2417994444</v>
      </c>
      <c r="S132" s="29">
        <f t="shared" si="48"/>
        <v>551925.3774587618</v>
      </c>
      <c r="T132" s="29">
        <f t="shared" si="49"/>
        <v>-1275650.7728732359</v>
      </c>
      <c r="U132" s="28">
        <f t="shared" si="50"/>
        <v>39152.39628004009</v>
      </c>
      <c r="V132" s="30">
        <f t="shared" si="51"/>
        <v>38800.07853157622</v>
      </c>
      <c r="W132" s="30">
        <f t="shared" si="52"/>
        <v>352.3177484638727</v>
      </c>
      <c r="X132" s="30">
        <f t="shared" si="53"/>
        <v>39504.714028503964</v>
      </c>
    </row>
    <row r="133" spans="1:24" ht="15">
      <c r="A133" s="63">
        <v>45379</v>
      </c>
      <c r="B133" s="56">
        <v>1787</v>
      </c>
      <c r="C133" s="56">
        <v>1042</v>
      </c>
      <c r="D133" s="56">
        <v>2679719</v>
      </c>
      <c r="E133" s="56">
        <v>1242497</v>
      </c>
      <c r="F133" s="30">
        <v>39807.37</v>
      </c>
      <c r="G133" s="49">
        <f t="shared" si="36"/>
        <v>745</v>
      </c>
      <c r="H133" s="26">
        <f t="shared" si="37"/>
        <v>381.8623752459004</v>
      </c>
      <c r="I133" s="26">
        <f t="shared" si="38"/>
        <v>312.19510264678854</v>
      </c>
      <c r="J133" s="26">
        <f t="shared" si="39"/>
        <v>69.66727259911187</v>
      </c>
      <c r="K133" s="26">
        <f t="shared" si="40"/>
        <v>3494.945266210325</v>
      </c>
      <c r="L133" s="29">
        <f t="shared" si="41"/>
        <v>451.5296478450123</v>
      </c>
      <c r="M133" s="29">
        <f t="shared" si="42"/>
        <v>-941.8158041372244</v>
      </c>
      <c r="N133" s="27">
        <f t="shared" si="43"/>
        <v>1437222</v>
      </c>
      <c r="O133" s="25">
        <f t="shared" si="44"/>
        <v>558214.1129479457</v>
      </c>
      <c r="P133" s="25">
        <f t="shared" si="45"/>
        <v>422570.47430428385</v>
      </c>
      <c r="Q133" s="25">
        <f t="shared" si="46"/>
        <v>135643.63864366186</v>
      </c>
      <c r="R133" s="25">
        <f t="shared" si="47"/>
        <v>3004911.8804431064</v>
      </c>
      <c r="S133" s="29">
        <f t="shared" si="48"/>
        <v>693857.7515916076</v>
      </c>
      <c r="T133" s="29">
        <f t="shared" si="49"/>
        <v>-2019015.0212816289</v>
      </c>
      <c r="U133" s="28">
        <f t="shared" si="50"/>
        <v>39217.89365203609</v>
      </c>
      <c r="V133" s="30">
        <f t="shared" si="51"/>
        <v>38850.4431049974</v>
      </c>
      <c r="W133" s="30">
        <f t="shared" si="52"/>
        <v>367.45054703868664</v>
      </c>
      <c r="X133" s="30">
        <f t="shared" si="53"/>
        <v>39585.344199074774</v>
      </c>
    </row>
    <row r="134" spans="1:24" ht="15">
      <c r="A134" s="63">
        <v>45383</v>
      </c>
      <c r="B134" s="56">
        <v>997</v>
      </c>
      <c r="C134" s="56">
        <v>1843</v>
      </c>
      <c r="D134" s="56">
        <v>1208634</v>
      </c>
      <c r="E134" s="56">
        <v>2080986</v>
      </c>
      <c r="F134" s="30">
        <v>39566.85</v>
      </c>
      <c r="G134" s="49">
        <f t="shared" si="36"/>
        <v>-846</v>
      </c>
      <c r="H134" s="26">
        <f t="shared" si="37"/>
        <v>259.0761377213104</v>
      </c>
      <c r="I134" s="26">
        <f t="shared" si="38"/>
        <v>254.2853475144491</v>
      </c>
      <c r="J134" s="26">
        <f t="shared" si="39"/>
        <v>4.790790206861288</v>
      </c>
      <c r="K134" s="26">
        <f t="shared" si="40"/>
        <v>3499.7360564171863</v>
      </c>
      <c r="L134" s="29">
        <f t="shared" si="41"/>
        <v>263.86692792817166</v>
      </c>
      <c r="M134" s="29">
        <f t="shared" si="42"/>
        <v>168.0511237909459</v>
      </c>
      <c r="N134" s="27">
        <f t="shared" si="43"/>
        <v>-872352</v>
      </c>
      <c r="O134" s="25">
        <f t="shared" si="44"/>
        <v>415157.5016531511</v>
      </c>
      <c r="P134" s="25">
        <f t="shared" si="45"/>
        <v>357824.35058906965</v>
      </c>
      <c r="Q134" s="25">
        <f t="shared" si="46"/>
        <v>57333.15106408147</v>
      </c>
      <c r="R134" s="25">
        <f t="shared" si="47"/>
        <v>3062245.031507188</v>
      </c>
      <c r="S134" s="29">
        <f t="shared" si="48"/>
        <v>472490.6527172326</v>
      </c>
      <c r="T134" s="29">
        <f t="shared" si="49"/>
        <v>-674172.3685643971</v>
      </c>
      <c r="U134" s="28">
        <f t="shared" si="50"/>
        <v>39252.78928683248</v>
      </c>
      <c r="V134" s="30">
        <f t="shared" si="51"/>
        <v>38886.26344974753</v>
      </c>
      <c r="W134" s="30">
        <f t="shared" si="52"/>
        <v>366.52583708494785</v>
      </c>
      <c r="X134" s="30">
        <f t="shared" si="53"/>
        <v>39619.315123917426</v>
      </c>
    </row>
    <row r="135" spans="1:24" ht="15">
      <c r="A135" s="63">
        <v>45384</v>
      </c>
      <c r="B135" s="56">
        <v>704</v>
      </c>
      <c r="C135" s="56">
        <v>2128</v>
      </c>
      <c r="D135" s="56">
        <v>1234273</v>
      </c>
      <c r="E135" s="56">
        <v>2595781</v>
      </c>
      <c r="F135" s="30">
        <v>39170.24</v>
      </c>
      <c r="G135" s="49">
        <f t="shared" si="36"/>
        <v>-1424</v>
      </c>
      <c r="H135" s="26">
        <f t="shared" si="37"/>
        <v>90.76852394917933</v>
      </c>
      <c r="I135" s="26">
        <f t="shared" si="38"/>
        <v>170.3710801387266</v>
      </c>
      <c r="J135" s="26">
        <f t="shared" si="39"/>
        <v>-79.60255618954727</v>
      </c>
      <c r="K135" s="26">
        <f t="shared" si="40"/>
        <v>3420.133500227639</v>
      </c>
      <c r="L135" s="29">
        <f t="shared" si="41"/>
        <v>11.165967759632053</v>
      </c>
      <c r="M135" s="29">
        <f t="shared" si="42"/>
        <v>1603.2170915505776</v>
      </c>
      <c r="N135" s="27">
        <f t="shared" si="43"/>
        <v>-1361508</v>
      </c>
      <c r="O135" s="25">
        <f t="shared" si="44"/>
        <v>237490.951487836</v>
      </c>
      <c r="P135" s="25">
        <f t="shared" si="45"/>
        <v>271857.7330596161</v>
      </c>
      <c r="Q135" s="25">
        <f t="shared" si="46"/>
        <v>-34366.78157178013</v>
      </c>
      <c r="R135" s="25">
        <f t="shared" si="47"/>
        <v>3027878.2499354077</v>
      </c>
      <c r="S135" s="29">
        <f t="shared" si="48"/>
        <v>203124.16991605586</v>
      </c>
      <c r="T135" s="29">
        <f t="shared" si="49"/>
        <v>890459.8013516581</v>
      </c>
      <c r="U135" s="28">
        <f t="shared" si="50"/>
        <v>39244.53435814923</v>
      </c>
      <c r="V135" s="30">
        <f t="shared" si="51"/>
        <v>38900.46227726016</v>
      </c>
      <c r="W135" s="30">
        <f t="shared" si="52"/>
        <v>344.0720808890692</v>
      </c>
      <c r="X135" s="30">
        <f t="shared" si="53"/>
        <v>39588.606439038296</v>
      </c>
    </row>
    <row r="136" spans="1:24" ht="15">
      <c r="A136" s="63">
        <v>45385</v>
      </c>
      <c r="B136" s="56">
        <v>1668</v>
      </c>
      <c r="C136" s="56">
        <v>1143</v>
      </c>
      <c r="D136" s="56">
        <v>2279842</v>
      </c>
      <c r="E136" s="56">
        <v>1393131</v>
      </c>
      <c r="F136" s="30">
        <v>39127.14</v>
      </c>
      <c r="G136" s="49">
        <f t="shared" si="36"/>
        <v>525</v>
      </c>
      <c r="H136" s="26">
        <f t="shared" si="37"/>
        <v>134.1916715542614</v>
      </c>
      <c r="I136" s="26">
        <f t="shared" si="38"/>
        <v>188.10252613179026</v>
      </c>
      <c r="J136" s="26">
        <f t="shared" si="39"/>
        <v>-53.91085457752885</v>
      </c>
      <c r="K136" s="26">
        <f t="shared" si="40"/>
        <v>3366.2226456501103</v>
      </c>
      <c r="L136" s="29">
        <f t="shared" si="41"/>
        <v>80.28081697673255</v>
      </c>
      <c r="M136" s="29">
        <f t="shared" si="42"/>
        <v>1158.4979085273098</v>
      </c>
      <c r="N136" s="27">
        <f t="shared" si="43"/>
        <v>886711</v>
      </c>
      <c r="O136" s="25">
        <f t="shared" si="44"/>
        <v>302412.9563390524</v>
      </c>
      <c r="P136" s="25">
        <f t="shared" si="45"/>
        <v>302600.3964066353</v>
      </c>
      <c r="Q136" s="25">
        <f t="shared" si="46"/>
        <v>-187.44006758288015</v>
      </c>
      <c r="R136" s="25">
        <f t="shared" si="47"/>
        <v>3027690.809867825</v>
      </c>
      <c r="S136" s="29">
        <f t="shared" si="48"/>
        <v>302225.51627146953</v>
      </c>
      <c r="T136" s="29">
        <f t="shared" si="49"/>
        <v>305974.31762312725</v>
      </c>
      <c r="U136" s="28">
        <f t="shared" si="50"/>
        <v>39232.7949223343</v>
      </c>
      <c r="V136" s="30">
        <f t="shared" si="51"/>
        <v>38911.79616339714</v>
      </c>
      <c r="W136" s="30">
        <f t="shared" si="52"/>
        <v>320.99875893715944</v>
      </c>
      <c r="X136" s="30">
        <f t="shared" si="53"/>
        <v>39553.79368127146</v>
      </c>
    </row>
    <row r="137" spans="1:24" ht="15">
      <c r="A137" s="63">
        <v>45386</v>
      </c>
      <c r="B137" s="56">
        <v>975</v>
      </c>
      <c r="C137" s="56">
        <v>1836</v>
      </c>
      <c r="D137" s="56">
        <v>1021883</v>
      </c>
      <c r="E137" s="56">
        <v>2986269</v>
      </c>
      <c r="F137" s="30">
        <v>38596.98</v>
      </c>
      <c r="G137" s="49">
        <f t="shared" si="36"/>
        <v>-861</v>
      </c>
      <c r="H137" s="26">
        <f t="shared" si="37"/>
        <v>34.67250439883526</v>
      </c>
      <c r="I137" s="26">
        <f t="shared" si="38"/>
        <v>135.64739982520072</v>
      </c>
      <c r="J137" s="26">
        <f t="shared" si="39"/>
        <v>-100.97489542636546</v>
      </c>
      <c r="K137" s="26">
        <f t="shared" si="40"/>
        <v>3265.247750223745</v>
      </c>
      <c r="L137" s="29">
        <f t="shared" si="41"/>
        <v>-66.3023910275302</v>
      </c>
      <c r="M137" s="29">
        <f t="shared" si="42"/>
        <v>1953.195517499779</v>
      </c>
      <c r="N137" s="27">
        <f t="shared" si="43"/>
        <v>-1964386</v>
      </c>
      <c r="O137" s="25">
        <f t="shared" si="44"/>
        <v>75733.06070514719</v>
      </c>
      <c r="P137" s="25">
        <f t="shared" si="45"/>
        <v>189251.07658630353</v>
      </c>
      <c r="Q137" s="25">
        <f t="shared" si="46"/>
        <v>-113518.01588115635</v>
      </c>
      <c r="R137" s="25">
        <f t="shared" si="47"/>
        <v>2914172.7939866683</v>
      </c>
      <c r="S137" s="29">
        <f t="shared" si="48"/>
        <v>-37784.955176009156</v>
      </c>
      <c r="T137" s="29">
        <f t="shared" si="49"/>
        <v>2232575.362447118</v>
      </c>
      <c r="U137" s="28">
        <f t="shared" si="50"/>
        <v>39169.21343010088</v>
      </c>
      <c r="V137" s="30">
        <f t="shared" si="51"/>
        <v>38896.05535522728</v>
      </c>
      <c r="W137" s="30">
        <f t="shared" si="52"/>
        <v>273.15807487359416</v>
      </c>
      <c r="X137" s="30">
        <f t="shared" si="53"/>
        <v>39442.37150497447</v>
      </c>
    </row>
    <row r="138" spans="1:24" ht="15">
      <c r="A138" s="63">
        <v>45387</v>
      </c>
      <c r="B138" s="56">
        <v>1659</v>
      </c>
      <c r="C138" s="56">
        <v>1134</v>
      </c>
      <c r="D138" s="56">
        <v>2166814</v>
      </c>
      <c r="E138" s="56">
        <v>1176725</v>
      </c>
      <c r="F138" s="30">
        <v>38904.04</v>
      </c>
      <c r="G138" s="49">
        <f t="shared" si="36"/>
        <v>525</v>
      </c>
      <c r="H138" s="26">
        <f t="shared" si="37"/>
        <v>83.70525395895173</v>
      </c>
      <c r="I138" s="26">
        <f t="shared" si="38"/>
        <v>155.11502983394067</v>
      </c>
      <c r="J138" s="26">
        <f t="shared" si="39"/>
        <v>-71.40977587498894</v>
      </c>
      <c r="K138" s="26">
        <f t="shared" si="40"/>
        <v>3193.837974348756</v>
      </c>
      <c r="L138" s="29">
        <f t="shared" si="41"/>
        <v>12.295478083962792</v>
      </c>
      <c r="M138" s="29">
        <f t="shared" si="42"/>
        <v>1440.4909955837413</v>
      </c>
      <c r="N138" s="27">
        <f t="shared" si="43"/>
        <v>990089</v>
      </c>
      <c r="O138" s="25">
        <f t="shared" si="44"/>
        <v>167168.65463463246</v>
      </c>
      <c r="P138" s="25">
        <f t="shared" si="45"/>
        <v>229292.97275698837</v>
      </c>
      <c r="Q138" s="25">
        <f t="shared" si="46"/>
        <v>-62124.31812235591</v>
      </c>
      <c r="R138" s="25">
        <f t="shared" si="47"/>
        <v>2852048.4758643126</v>
      </c>
      <c r="S138" s="29">
        <f t="shared" si="48"/>
        <v>105044.33651227655</v>
      </c>
      <c r="T138" s="29">
        <f t="shared" si="49"/>
        <v>1347530.6989593948</v>
      </c>
      <c r="U138" s="28">
        <f t="shared" si="50"/>
        <v>39142.69608709079</v>
      </c>
      <c r="V138" s="30">
        <f t="shared" si="51"/>
        <v>38896.454587465916</v>
      </c>
      <c r="W138" s="30">
        <f t="shared" si="52"/>
        <v>246.24149962487718</v>
      </c>
      <c r="X138" s="30">
        <f t="shared" si="53"/>
        <v>39388.93758671567</v>
      </c>
    </row>
    <row r="139" spans="1:24" ht="15">
      <c r="A139" s="63">
        <v>45390</v>
      </c>
      <c r="B139" s="56">
        <v>1665</v>
      </c>
      <c r="C139" s="56">
        <v>1139</v>
      </c>
      <c r="D139" s="56">
        <v>1897081</v>
      </c>
      <c r="E139" s="56">
        <v>1296476</v>
      </c>
      <c r="F139" s="30">
        <v>38892.8</v>
      </c>
      <c r="G139" s="49">
        <f t="shared" si="36"/>
        <v>526</v>
      </c>
      <c r="H139" s="26">
        <f t="shared" si="37"/>
        <v>127.93472856305655</v>
      </c>
      <c r="I139" s="26">
        <f t="shared" si="38"/>
        <v>173.65927834224365</v>
      </c>
      <c r="J139" s="26">
        <f t="shared" si="39"/>
        <v>-45.7245497791871</v>
      </c>
      <c r="K139" s="26">
        <f t="shared" si="40"/>
        <v>3148.1134245695685</v>
      </c>
      <c r="L139" s="29">
        <f t="shared" si="41"/>
        <v>82.21017878386945</v>
      </c>
      <c r="M139" s="29">
        <f t="shared" si="42"/>
        <v>996.7011743676117</v>
      </c>
      <c r="N139" s="27">
        <f t="shared" si="43"/>
        <v>600605</v>
      </c>
      <c r="O139" s="25">
        <f t="shared" si="44"/>
        <v>210512.28917116922</v>
      </c>
      <c r="P139" s="25">
        <f t="shared" si="45"/>
        <v>247858.57411913894</v>
      </c>
      <c r="Q139" s="25">
        <f t="shared" si="46"/>
        <v>-37346.28494796972</v>
      </c>
      <c r="R139" s="25">
        <f t="shared" si="47"/>
        <v>2814702.1909163427</v>
      </c>
      <c r="S139" s="29">
        <f t="shared" si="48"/>
        <v>173166.0042231995</v>
      </c>
      <c r="T139" s="29">
        <f t="shared" si="49"/>
        <v>920091.7031825935</v>
      </c>
      <c r="U139" s="28">
        <f t="shared" si="50"/>
        <v>39117.70647838171</v>
      </c>
      <c r="V139" s="30">
        <f t="shared" si="51"/>
        <v>38896.271858092616</v>
      </c>
      <c r="W139" s="30">
        <f t="shared" si="52"/>
        <v>221.43462028909562</v>
      </c>
      <c r="X139" s="30">
        <f t="shared" si="53"/>
        <v>39339.14109867081</v>
      </c>
    </row>
    <row r="140" spans="1:24" ht="15">
      <c r="A140" s="63">
        <v>45391</v>
      </c>
      <c r="B140" s="56">
        <v>1615</v>
      </c>
      <c r="C140" s="56">
        <v>1177</v>
      </c>
      <c r="D140" s="56">
        <v>2222188</v>
      </c>
      <c r="E140" s="56">
        <v>1116188</v>
      </c>
      <c r="F140" s="30">
        <v>38883.67</v>
      </c>
      <c r="G140" s="49">
        <f t="shared" si="36"/>
        <v>438</v>
      </c>
      <c r="H140" s="26">
        <f t="shared" si="37"/>
        <v>158.9412557067509</v>
      </c>
      <c r="I140" s="26">
        <f t="shared" si="38"/>
        <v>186.87631442513145</v>
      </c>
      <c r="J140" s="26">
        <f t="shared" si="39"/>
        <v>-27.93505871838056</v>
      </c>
      <c r="K140" s="26">
        <f t="shared" si="40"/>
        <v>3120.1783658511877</v>
      </c>
      <c r="L140" s="29">
        <f t="shared" si="41"/>
        <v>131.00619698837033</v>
      </c>
      <c r="M140" s="29">
        <f t="shared" si="42"/>
        <v>689.7073713559816</v>
      </c>
      <c r="N140" s="27">
        <f t="shared" si="43"/>
        <v>1106000</v>
      </c>
      <c r="O140" s="25">
        <f t="shared" si="44"/>
        <v>300061.0602540523</v>
      </c>
      <c r="P140" s="25">
        <f t="shared" si="45"/>
        <v>290765.645413182</v>
      </c>
      <c r="Q140" s="25">
        <f t="shared" si="46"/>
        <v>9295.414840870304</v>
      </c>
      <c r="R140" s="25">
        <f t="shared" si="47"/>
        <v>2823997.605757213</v>
      </c>
      <c r="S140" s="29">
        <f t="shared" si="48"/>
        <v>309356.4750949226</v>
      </c>
      <c r="T140" s="29">
        <f t="shared" si="49"/>
        <v>123448.17827751674</v>
      </c>
      <c r="U140" s="28">
        <f t="shared" si="50"/>
        <v>39094.30283054354</v>
      </c>
      <c r="V140" s="30">
        <f t="shared" si="51"/>
        <v>38895.64176518798</v>
      </c>
      <c r="W140" s="30">
        <f t="shared" si="52"/>
        <v>198.66106535555446</v>
      </c>
      <c r="X140" s="30">
        <f t="shared" si="53"/>
        <v>39292.96389589909</v>
      </c>
    </row>
    <row r="141" spans="1:24" ht="15">
      <c r="A141" s="63">
        <v>45392</v>
      </c>
      <c r="B141" s="56">
        <v>414</v>
      </c>
      <c r="C141" s="56">
        <v>2433</v>
      </c>
      <c r="D141" s="56">
        <v>679435</v>
      </c>
      <c r="E141" s="56">
        <v>3143573</v>
      </c>
      <c r="F141" s="30">
        <v>38461.51</v>
      </c>
      <c r="G141" s="49">
        <f t="shared" si="36"/>
        <v>-2019</v>
      </c>
      <c r="H141" s="26">
        <f t="shared" si="37"/>
        <v>-58.852869863924184</v>
      </c>
      <c r="I141" s="26">
        <f t="shared" si="38"/>
        <v>76.58249870387486</v>
      </c>
      <c r="J141" s="26">
        <f t="shared" si="39"/>
        <v>-135.43536856779906</v>
      </c>
      <c r="K141" s="26">
        <f t="shared" si="40"/>
        <v>2984.742997283389</v>
      </c>
      <c r="L141" s="29">
        <f t="shared" si="41"/>
        <v>-194.28823843172324</v>
      </c>
      <c r="M141" s="29">
        <f t="shared" si="42"/>
        <v>2514.4191329242576</v>
      </c>
      <c r="N141" s="27">
        <f t="shared" si="43"/>
        <v>-2464138</v>
      </c>
      <c r="O141" s="25">
        <f t="shared" si="44"/>
        <v>23641.154228647036</v>
      </c>
      <c r="P141" s="25">
        <f t="shared" si="45"/>
        <v>153020.46314252284</v>
      </c>
      <c r="Q141" s="25">
        <f t="shared" si="46"/>
        <v>-129379.30891387581</v>
      </c>
      <c r="R141" s="25">
        <f t="shared" si="47"/>
        <v>2694618.2968433374</v>
      </c>
      <c r="S141" s="29">
        <f t="shared" si="48"/>
        <v>-105738.15468522877</v>
      </c>
      <c r="T141" s="29">
        <f t="shared" si="49"/>
        <v>2481848.0235922877</v>
      </c>
      <c r="U141" s="28">
        <f t="shared" si="50"/>
        <v>39031.02354748918</v>
      </c>
      <c r="V141" s="30">
        <f t="shared" si="51"/>
        <v>38873.93517692858</v>
      </c>
      <c r="W141" s="30">
        <f t="shared" si="52"/>
        <v>157.08837056060293</v>
      </c>
      <c r="X141" s="30">
        <f t="shared" si="53"/>
        <v>39188.111918049784</v>
      </c>
    </row>
    <row r="142" spans="1:24" ht="15">
      <c r="A142" s="63">
        <v>45393</v>
      </c>
      <c r="B142" s="56">
        <v>1415</v>
      </c>
      <c r="C142" s="56">
        <v>1379</v>
      </c>
      <c r="D142" s="56">
        <v>1618668</v>
      </c>
      <c r="E142" s="56">
        <v>1818105</v>
      </c>
      <c r="F142" s="30">
        <v>38459.08</v>
      </c>
      <c r="G142" s="49">
        <f t="shared" si="36"/>
        <v>36</v>
      </c>
      <c r="H142" s="26">
        <f t="shared" si="37"/>
        <v>-49.36758287753177</v>
      </c>
      <c r="I142" s="26">
        <f t="shared" si="38"/>
        <v>74.55337376868111</v>
      </c>
      <c r="J142" s="26">
        <f t="shared" si="39"/>
        <v>-123.92095664621289</v>
      </c>
      <c r="K142" s="26">
        <f t="shared" si="40"/>
        <v>2860.822040637176</v>
      </c>
      <c r="L142" s="29">
        <f t="shared" si="41"/>
        <v>-173.28853952374465</v>
      </c>
      <c r="M142" s="29">
        <f t="shared" si="42"/>
        <v>2305.130593400513</v>
      </c>
      <c r="N142" s="27">
        <f t="shared" si="43"/>
        <v>-199437</v>
      </c>
      <c r="O142" s="25">
        <f t="shared" si="44"/>
        <v>1333.3388057823322</v>
      </c>
      <c r="P142" s="25">
        <f t="shared" si="45"/>
        <v>135397.58998539668</v>
      </c>
      <c r="Q142" s="25">
        <f t="shared" si="46"/>
        <v>-134064.25117961434</v>
      </c>
      <c r="R142" s="25">
        <f t="shared" si="47"/>
        <v>2560554.045663723</v>
      </c>
      <c r="S142" s="29">
        <f t="shared" si="48"/>
        <v>-132730.91237383202</v>
      </c>
      <c r="T142" s="29">
        <f t="shared" si="49"/>
        <v>2548554.1112184552</v>
      </c>
      <c r="U142" s="28">
        <f t="shared" si="50"/>
        <v>38973.82919274027</v>
      </c>
      <c r="V142" s="30">
        <f t="shared" si="51"/>
        <v>38853.192418082144</v>
      </c>
      <c r="W142" s="30">
        <f t="shared" si="52"/>
        <v>120.63677465812361</v>
      </c>
      <c r="X142" s="30">
        <f t="shared" si="53"/>
        <v>39094.46596739839</v>
      </c>
    </row>
    <row r="143" spans="1:24" ht="15">
      <c r="A143" s="63">
        <v>45394</v>
      </c>
      <c r="B143" s="56">
        <v>449</v>
      </c>
      <c r="C143" s="56">
        <v>2388</v>
      </c>
      <c r="D143" s="56">
        <v>292612</v>
      </c>
      <c r="E143" s="56">
        <v>3647725</v>
      </c>
      <c r="F143" s="30">
        <v>37983.24</v>
      </c>
      <c r="G143" s="49">
        <f t="shared" si="36"/>
        <v>-1939</v>
      </c>
      <c r="H143" s="26">
        <f t="shared" si="37"/>
        <v>-238.3308245897786</v>
      </c>
      <c r="I143" s="26">
        <f t="shared" si="38"/>
        <v>-26.124294919752955</v>
      </c>
      <c r="J143" s="26">
        <f t="shared" si="39"/>
        <v>-212.20652967002565</v>
      </c>
      <c r="K143" s="26">
        <f t="shared" si="40"/>
        <v>2648.6155109671504</v>
      </c>
      <c r="L143" s="29">
        <f t="shared" si="41"/>
        <v>-450.53735425980426</v>
      </c>
      <c r="M143" s="29">
        <f t="shared" si="42"/>
        <v>3793.593239140708</v>
      </c>
      <c r="N143" s="27">
        <f t="shared" si="43"/>
        <v>-3355113</v>
      </c>
      <c r="O143" s="25">
        <f t="shared" si="44"/>
        <v>-334311.29507479595</v>
      </c>
      <c r="P143" s="25">
        <f t="shared" si="45"/>
        <v>-39127.93951387318</v>
      </c>
      <c r="Q143" s="25">
        <f t="shared" si="46"/>
        <v>-295183.35556092276</v>
      </c>
      <c r="R143" s="25">
        <f t="shared" si="47"/>
        <v>2265370.6901028</v>
      </c>
      <c r="S143" s="29">
        <f t="shared" si="48"/>
        <v>-629494.6506357187</v>
      </c>
      <c r="T143" s="29">
        <f t="shared" si="49"/>
        <v>5274172.460582737</v>
      </c>
      <c r="U143" s="28">
        <f t="shared" si="50"/>
        <v>38874.770273466245</v>
      </c>
      <c r="V143" s="30">
        <f t="shared" si="51"/>
        <v>38809.69479717803</v>
      </c>
      <c r="W143" s="30">
        <f t="shared" si="52"/>
        <v>65.0754762882134</v>
      </c>
      <c r="X143" s="30">
        <f t="shared" si="53"/>
        <v>38939.84574975446</v>
      </c>
    </row>
    <row r="144" spans="1:24" ht="15">
      <c r="A144" s="63">
        <v>45397</v>
      </c>
      <c r="B144" s="56">
        <v>454</v>
      </c>
      <c r="C144" s="56">
        <v>2400</v>
      </c>
      <c r="D144" s="56">
        <v>795757</v>
      </c>
      <c r="E144" s="56">
        <v>3103338</v>
      </c>
      <c r="F144" s="30">
        <v>37735.11</v>
      </c>
      <c r="G144" s="49">
        <f t="shared" si="36"/>
        <v>-1946</v>
      </c>
      <c r="H144" s="26">
        <f t="shared" si="37"/>
        <v>-409.0977421308007</v>
      </c>
      <c r="I144" s="26">
        <f t="shared" si="38"/>
        <v>-122.11808017376532</v>
      </c>
      <c r="J144" s="26">
        <f t="shared" si="39"/>
        <v>-286.97966195703543</v>
      </c>
      <c r="K144" s="26">
        <f t="shared" si="40"/>
        <v>2361.6358490101147</v>
      </c>
      <c r="L144" s="29">
        <f t="shared" si="41"/>
        <v>-696.0774040878362</v>
      </c>
      <c r="M144" s="29">
        <f t="shared" si="42"/>
        <v>5043.515835052872</v>
      </c>
      <c r="N144" s="27">
        <f t="shared" si="43"/>
        <v>-2307581</v>
      </c>
      <c r="O144" s="25">
        <f t="shared" si="44"/>
        <v>-531638.2655673163</v>
      </c>
      <c r="P144" s="25">
        <f t="shared" si="45"/>
        <v>-152550.5925381795</v>
      </c>
      <c r="Q144" s="25">
        <f t="shared" si="46"/>
        <v>-379087.67302913684</v>
      </c>
      <c r="R144" s="25">
        <f t="shared" si="47"/>
        <v>1886283.017073663</v>
      </c>
      <c r="S144" s="29">
        <f t="shared" si="48"/>
        <v>-910725.9385964532</v>
      </c>
      <c r="T144" s="29">
        <f t="shared" si="49"/>
        <v>6671027.521986283</v>
      </c>
      <c r="U144" s="28">
        <f t="shared" si="50"/>
        <v>38760.804246119624</v>
      </c>
      <c r="V144" s="30">
        <f t="shared" si="51"/>
        <v>38755.96555731913</v>
      </c>
      <c r="W144" s="30">
        <f t="shared" si="52"/>
        <v>4.838688800497039</v>
      </c>
      <c r="X144" s="30">
        <f t="shared" si="53"/>
        <v>38765.64293492012</v>
      </c>
    </row>
    <row r="145" spans="1:24" ht="15">
      <c r="A145" s="63">
        <v>45398</v>
      </c>
      <c r="B145" s="56">
        <v>999</v>
      </c>
      <c r="C145" s="56">
        <v>1801</v>
      </c>
      <c r="D145" s="56">
        <v>981166</v>
      </c>
      <c r="E145" s="56">
        <v>2980209</v>
      </c>
      <c r="F145" s="30">
        <v>37798.97</v>
      </c>
      <c r="G145" s="49">
        <f t="shared" si="36"/>
        <v>-802</v>
      </c>
      <c r="H145" s="26">
        <f t="shared" si="37"/>
        <v>-448.38796791772063</v>
      </c>
      <c r="I145" s="26">
        <f t="shared" si="38"/>
        <v>-156.11217616507705</v>
      </c>
      <c r="J145" s="26">
        <f t="shared" si="39"/>
        <v>-292.2757917526436</v>
      </c>
      <c r="K145" s="26">
        <f t="shared" si="40"/>
        <v>2069.360057257471</v>
      </c>
      <c r="L145" s="29">
        <f t="shared" si="41"/>
        <v>-740.6637596703642</v>
      </c>
      <c r="M145" s="29">
        <f t="shared" si="42"/>
        <v>5104.852075382508</v>
      </c>
      <c r="N145" s="27">
        <f t="shared" si="43"/>
        <v>-1999043</v>
      </c>
      <c r="O145" s="25">
        <f t="shared" si="44"/>
        <v>-678378.7390105848</v>
      </c>
      <c r="P145" s="25">
        <f t="shared" si="45"/>
        <v>-244875.21291127056</v>
      </c>
      <c r="Q145" s="25">
        <f t="shared" si="46"/>
        <v>-433503.5260993142</v>
      </c>
      <c r="R145" s="25">
        <f t="shared" si="47"/>
        <v>1452779.4909743487</v>
      </c>
      <c r="S145" s="29">
        <f t="shared" si="48"/>
        <v>-1111882.265109899</v>
      </c>
      <c r="T145" s="29">
        <f t="shared" si="49"/>
        <v>7558188.256876385</v>
      </c>
      <c r="U145" s="28">
        <f t="shared" si="50"/>
        <v>38664.62082150766</v>
      </c>
      <c r="V145" s="30">
        <f t="shared" si="51"/>
        <v>38708.11577945317</v>
      </c>
      <c r="W145" s="30">
        <f t="shared" si="52"/>
        <v>-43.49495794550603</v>
      </c>
      <c r="X145" s="30">
        <f t="shared" si="53"/>
        <v>38621.125863562156</v>
      </c>
    </row>
    <row r="146" spans="1:24" ht="15">
      <c r="A146" s="63">
        <v>45399</v>
      </c>
      <c r="B146" s="56">
        <v>1356</v>
      </c>
      <c r="C146" s="56">
        <v>1433</v>
      </c>
      <c r="D146" s="56">
        <v>1793702</v>
      </c>
      <c r="E146" s="56">
        <v>1697759</v>
      </c>
      <c r="F146" s="30">
        <v>37753.31</v>
      </c>
      <c r="G146" s="49">
        <f t="shared" si="36"/>
        <v>-77</v>
      </c>
      <c r="H146" s="26">
        <f t="shared" si="37"/>
        <v>-411.2491711259486</v>
      </c>
      <c r="I146" s="26">
        <f t="shared" si="38"/>
        <v>-152.1565673568232</v>
      </c>
      <c r="J146" s="26">
        <f t="shared" si="39"/>
        <v>-259.0926037691254</v>
      </c>
      <c r="K146" s="26">
        <f t="shared" si="40"/>
        <v>1810.2674534883456</v>
      </c>
      <c r="L146" s="29">
        <f t="shared" si="41"/>
        <v>-670.341774895074</v>
      </c>
      <c r="M146" s="29">
        <f t="shared" si="42"/>
        <v>4511.510300487434</v>
      </c>
      <c r="N146" s="27">
        <f t="shared" si="43"/>
        <v>95943</v>
      </c>
      <c r="O146" s="25">
        <f t="shared" si="44"/>
        <v>-600946.5651095263</v>
      </c>
      <c r="P146" s="25">
        <f t="shared" si="45"/>
        <v>-227834.30226570703</v>
      </c>
      <c r="Q146" s="25">
        <f t="shared" si="46"/>
        <v>-373112.2628438192</v>
      </c>
      <c r="R146" s="25">
        <f t="shared" si="47"/>
        <v>1079667.2281305296</v>
      </c>
      <c r="S146" s="29">
        <f t="shared" si="48"/>
        <v>-974058.8279533455</v>
      </c>
      <c r="T146" s="29">
        <f t="shared" si="49"/>
        <v>6488186.428923041</v>
      </c>
      <c r="U146" s="28">
        <f t="shared" si="50"/>
        <v>38573.4897393569</v>
      </c>
      <c r="V146" s="30">
        <f t="shared" si="51"/>
        <v>38660.37549048051</v>
      </c>
      <c r="W146" s="30">
        <f t="shared" si="52"/>
        <v>-86.88575112361286</v>
      </c>
      <c r="X146" s="30">
        <f t="shared" si="53"/>
        <v>38486.603988233284</v>
      </c>
    </row>
    <row r="147" spans="1:24" ht="15">
      <c r="A147" s="63">
        <v>45400</v>
      </c>
      <c r="B147" s="56">
        <v>1362</v>
      </c>
      <c r="C147" s="56">
        <v>1423</v>
      </c>
      <c r="D147" s="56">
        <v>1944402</v>
      </c>
      <c r="E147" s="56">
        <v>1612523</v>
      </c>
      <c r="F147" s="30">
        <v>37775.38</v>
      </c>
      <c r="G147" s="49">
        <f t="shared" si="36"/>
        <v>-61</v>
      </c>
      <c r="H147" s="26">
        <f t="shared" si="37"/>
        <v>-376.22425401335374</v>
      </c>
      <c r="I147" s="26">
        <f t="shared" si="38"/>
        <v>-147.59873898898203</v>
      </c>
      <c r="J147" s="26">
        <f t="shared" si="39"/>
        <v>-228.6255150243717</v>
      </c>
      <c r="K147" s="26">
        <f t="shared" si="40"/>
        <v>1581.641938463974</v>
      </c>
      <c r="L147" s="29">
        <f t="shared" si="41"/>
        <v>-604.8497690377254</v>
      </c>
      <c r="M147" s="29">
        <f t="shared" si="42"/>
        <v>3967.6605314497087</v>
      </c>
      <c r="N147" s="27">
        <f t="shared" si="43"/>
        <v>331879</v>
      </c>
      <c r="O147" s="25">
        <f t="shared" si="44"/>
        <v>-507664.0085985736</v>
      </c>
      <c r="P147" s="25">
        <f t="shared" si="45"/>
        <v>-199848.63715242167</v>
      </c>
      <c r="Q147" s="25">
        <f t="shared" si="46"/>
        <v>-307815.371446152</v>
      </c>
      <c r="R147" s="25">
        <f t="shared" si="47"/>
        <v>771851.8566843776</v>
      </c>
      <c r="S147" s="29">
        <f t="shared" si="48"/>
        <v>-815479.3800447256</v>
      </c>
      <c r="T147" s="29">
        <f t="shared" si="49"/>
        <v>5340828.048878314</v>
      </c>
      <c r="U147" s="28">
        <f t="shared" si="50"/>
        <v>38493.67876542121</v>
      </c>
      <c r="V147" s="30">
        <f t="shared" si="51"/>
        <v>38616.125715956485</v>
      </c>
      <c r="W147" s="30">
        <f t="shared" si="52"/>
        <v>-122.44695053527539</v>
      </c>
      <c r="X147" s="30">
        <f t="shared" si="53"/>
        <v>38371.231814885934</v>
      </c>
    </row>
    <row r="148" spans="1:24" ht="15">
      <c r="A148" s="63">
        <v>45401</v>
      </c>
      <c r="G148" s="49">
        <f t="shared" si="36"/>
      </c>
      <c r="H148" s="26">
        <f t="shared" si="37"/>
      </c>
      <c r="I148" s="26">
        <f t="shared" si="38"/>
      </c>
      <c r="J148" s="26">
        <f t="shared" si="39"/>
      </c>
      <c r="K148" s="26">
        <f t="shared" si="40"/>
      </c>
      <c r="L148" s="29">
        <f t="shared" si="41"/>
      </c>
      <c r="M148" s="29">
        <f t="shared" si="42"/>
      </c>
      <c r="N148" s="27">
        <f t="shared" si="43"/>
      </c>
      <c r="O148" s="25">
        <f t="shared" si="44"/>
      </c>
      <c r="P148" s="25">
        <f t="shared" si="45"/>
      </c>
      <c r="Q148" s="25">
        <f t="shared" si="46"/>
      </c>
      <c r="R148" s="25">
        <f t="shared" si="47"/>
      </c>
      <c r="S148" s="29">
        <f t="shared" si="48"/>
      </c>
      <c r="T148" s="29">
        <f t="shared" si="49"/>
      </c>
      <c r="U148" s="28">
        <f t="shared" si="50"/>
      </c>
      <c r="V148" s="30">
        <f t="shared" si="51"/>
      </c>
      <c r="W148" s="30">
        <f t="shared" si="52"/>
      </c>
      <c r="X148" s="30">
        <f t="shared" si="53"/>
      </c>
    </row>
    <row r="149" spans="1:24" ht="15">
      <c r="A149" s="63">
        <v>45404</v>
      </c>
      <c r="G149" s="49">
        <f aca="true" t="shared" si="54" ref="G149:G212">IF(B149&gt;0,+B149-C149,"")</f>
      </c>
      <c r="H149" s="26">
        <f aca="true" t="shared" si="55" ref="H149:H212">IF(B149&gt;0,0.1*G149+0.9*H148,"")</f>
      </c>
      <c r="I149" s="26">
        <f aca="true" t="shared" si="56" ref="I149:I212">IF(B149&gt;0,0.05*G149+0.95*I148,"")</f>
      </c>
      <c r="J149" s="26">
        <f aca="true" t="shared" si="57" ref="J149:J212">IF(B149&gt;0,+H149-I149,"")</f>
      </c>
      <c r="K149" s="26">
        <f aca="true" t="shared" si="58" ref="K149:K212">IF(B149&gt;0,+K148+J149,"")</f>
      </c>
      <c r="L149" s="29">
        <f aca="true" t="shared" si="59" ref="L149:L212">IF(B149&gt;0,+H149+J149,"")</f>
      </c>
      <c r="M149" s="29">
        <f aca="true" t="shared" si="60" ref="M149:M212">IF(B149&gt;0,19*I149-18*H149,"")</f>
      </c>
      <c r="N149" s="27">
        <f aca="true" t="shared" si="61" ref="N149:N212">IF(B149&gt;0,+D149-E149,"")</f>
      </c>
      <c r="O149" s="25">
        <f aca="true" t="shared" si="62" ref="O149:O212">IF(B149&gt;0,0.1*N149+0.9*O148,"")</f>
      </c>
      <c r="P149" s="25">
        <f aca="true" t="shared" si="63" ref="P149:P212">IF(B149&gt;0,0.05*N149+0.95*P148,"")</f>
      </c>
      <c r="Q149" s="25">
        <f aca="true" t="shared" si="64" ref="Q149:Q212">IF(B149&gt;0,+O149-P149,"")</f>
      </c>
      <c r="R149" s="25">
        <f aca="true" t="shared" si="65" ref="R149:R212">IF(B149&gt;0,+R148+Q149,"")</f>
      </c>
      <c r="S149" s="29">
        <f aca="true" t="shared" si="66" ref="S149:S212">IF(B149&gt;0,+O149+Q149,"")</f>
      </c>
      <c r="T149" s="29">
        <f aca="true" t="shared" si="67" ref="T149:T212">IF(B149&gt;0,19*P149-18*O149,"")</f>
      </c>
      <c r="U149" s="28">
        <f aca="true" t="shared" si="68" ref="U149:U212">IF(B149&gt;0,0.1*F149+0.9*U148,"")</f>
      </c>
      <c r="V149" s="30">
        <f aca="true" t="shared" si="69" ref="V149:V212">IF(B149&gt;0,0.05*F149+0.95*V148,"")</f>
      </c>
      <c r="W149" s="30">
        <f aca="true" t="shared" si="70" ref="W149:W212">IF(B149&gt;0,+U149-V149,"")</f>
      </c>
      <c r="X149" s="30">
        <f aca="true" t="shared" si="71" ref="X149:X212">IF(B149&gt;0,+U149+W149,"")</f>
      </c>
    </row>
    <row r="150" spans="1:24" ht="15">
      <c r="A150" s="63">
        <v>45405</v>
      </c>
      <c r="G150" s="49">
        <f t="shared" si="54"/>
      </c>
      <c r="H150" s="26">
        <f t="shared" si="55"/>
      </c>
      <c r="I150" s="26">
        <f t="shared" si="56"/>
      </c>
      <c r="J150" s="26">
        <f t="shared" si="57"/>
      </c>
      <c r="K150" s="26">
        <f t="shared" si="58"/>
      </c>
      <c r="L150" s="29">
        <f t="shared" si="59"/>
      </c>
      <c r="M150" s="29">
        <f t="shared" si="60"/>
      </c>
      <c r="N150" s="27">
        <f t="shared" si="61"/>
      </c>
      <c r="O150" s="25">
        <f t="shared" si="62"/>
      </c>
      <c r="P150" s="25">
        <f t="shared" si="63"/>
      </c>
      <c r="Q150" s="25">
        <f t="shared" si="64"/>
      </c>
      <c r="R150" s="25">
        <f t="shared" si="65"/>
      </c>
      <c r="S150" s="29">
        <f t="shared" si="66"/>
      </c>
      <c r="T150" s="29">
        <f t="shared" si="67"/>
      </c>
      <c r="U150" s="28">
        <f t="shared" si="68"/>
      </c>
      <c r="V150" s="30">
        <f t="shared" si="69"/>
      </c>
      <c r="W150" s="30">
        <f t="shared" si="70"/>
      </c>
      <c r="X150" s="30">
        <f t="shared" si="71"/>
      </c>
    </row>
    <row r="151" spans="1:24" ht="15">
      <c r="A151" s="63">
        <v>45406</v>
      </c>
      <c r="G151" s="49">
        <f t="shared" si="54"/>
      </c>
      <c r="H151" s="26">
        <f t="shared" si="55"/>
      </c>
      <c r="I151" s="26">
        <f t="shared" si="56"/>
      </c>
      <c r="J151" s="26">
        <f t="shared" si="57"/>
      </c>
      <c r="K151" s="26">
        <f t="shared" si="58"/>
      </c>
      <c r="L151" s="29">
        <f t="shared" si="59"/>
      </c>
      <c r="M151" s="29">
        <f t="shared" si="60"/>
      </c>
      <c r="N151" s="27">
        <f t="shared" si="61"/>
      </c>
      <c r="O151" s="25">
        <f t="shared" si="62"/>
      </c>
      <c r="P151" s="25">
        <f t="shared" si="63"/>
      </c>
      <c r="Q151" s="25">
        <f t="shared" si="64"/>
      </c>
      <c r="R151" s="25">
        <f t="shared" si="65"/>
      </c>
      <c r="S151" s="29">
        <f t="shared" si="66"/>
      </c>
      <c r="T151" s="29">
        <f t="shared" si="67"/>
      </c>
      <c r="U151" s="28">
        <f t="shared" si="68"/>
      </c>
      <c r="V151" s="30">
        <f t="shared" si="69"/>
      </c>
      <c r="W151" s="30">
        <f t="shared" si="70"/>
      </c>
      <c r="X151" s="30">
        <f t="shared" si="71"/>
      </c>
    </row>
    <row r="152" spans="1:24" ht="15">
      <c r="A152" s="63">
        <v>45407</v>
      </c>
      <c r="G152" s="49">
        <f t="shared" si="54"/>
      </c>
      <c r="H152" s="26">
        <f t="shared" si="55"/>
      </c>
      <c r="I152" s="26">
        <f t="shared" si="56"/>
      </c>
      <c r="J152" s="26">
        <f t="shared" si="57"/>
      </c>
      <c r="K152" s="26">
        <f t="shared" si="58"/>
      </c>
      <c r="L152" s="29">
        <f t="shared" si="59"/>
      </c>
      <c r="M152" s="29">
        <f t="shared" si="60"/>
      </c>
      <c r="N152" s="27">
        <f t="shared" si="61"/>
      </c>
      <c r="O152" s="25">
        <f t="shared" si="62"/>
      </c>
      <c r="P152" s="25">
        <f t="shared" si="63"/>
      </c>
      <c r="Q152" s="25">
        <f t="shared" si="64"/>
      </c>
      <c r="R152" s="25">
        <f t="shared" si="65"/>
      </c>
      <c r="S152" s="29">
        <f t="shared" si="66"/>
      </c>
      <c r="T152" s="29">
        <f t="shared" si="67"/>
      </c>
      <c r="U152" s="28">
        <f t="shared" si="68"/>
      </c>
      <c r="V152" s="30">
        <f t="shared" si="69"/>
      </c>
      <c r="W152" s="30">
        <f t="shared" si="70"/>
      </c>
      <c r="X152" s="30">
        <f t="shared" si="71"/>
      </c>
    </row>
    <row r="153" spans="1:24" ht="15">
      <c r="A153" s="63">
        <v>45408</v>
      </c>
      <c r="G153" s="49">
        <f t="shared" si="54"/>
      </c>
      <c r="H153" s="26">
        <f t="shared" si="55"/>
      </c>
      <c r="I153" s="26">
        <f t="shared" si="56"/>
      </c>
      <c r="J153" s="26">
        <f t="shared" si="57"/>
      </c>
      <c r="K153" s="26">
        <f t="shared" si="58"/>
      </c>
      <c r="L153" s="29">
        <f t="shared" si="59"/>
      </c>
      <c r="M153" s="29">
        <f t="shared" si="60"/>
      </c>
      <c r="N153" s="27">
        <f t="shared" si="61"/>
      </c>
      <c r="O153" s="25">
        <f t="shared" si="62"/>
      </c>
      <c r="P153" s="25">
        <f t="shared" si="63"/>
      </c>
      <c r="Q153" s="25">
        <f t="shared" si="64"/>
      </c>
      <c r="R153" s="25">
        <f t="shared" si="65"/>
      </c>
      <c r="S153" s="29">
        <f t="shared" si="66"/>
      </c>
      <c r="T153" s="29">
        <f t="shared" si="67"/>
      </c>
      <c r="U153" s="28">
        <f t="shared" si="68"/>
      </c>
      <c r="V153" s="30">
        <f t="shared" si="69"/>
      </c>
      <c r="W153" s="30">
        <f t="shared" si="70"/>
      </c>
      <c r="X153" s="30">
        <f t="shared" si="71"/>
      </c>
    </row>
    <row r="154" spans="1:24" ht="15">
      <c r="A154" s="63">
        <v>45411</v>
      </c>
      <c r="G154" s="49">
        <f t="shared" si="54"/>
      </c>
      <c r="H154" s="26">
        <f t="shared" si="55"/>
      </c>
      <c r="I154" s="26">
        <f t="shared" si="56"/>
      </c>
      <c r="J154" s="26">
        <f t="shared" si="57"/>
      </c>
      <c r="K154" s="26">
        <f t="shared" si="58"/>
      </c>
      <c r="L154" s="29">
        <f t="shared" si="59"/>
      </c>
      <c r="M154" s="29">
        <f t="shared" si="60"/>
      </c>
      <c r="N154" s="27">
        <f t="shared" si="61"/>
      </c>
      <c r="O154" s="25">
        <f t="shared" si="62"/>
      </c>
      <c r="P154" s="25">
        <f t="shared" si="63"/>
      </c>
      <c r="Q154" s="25">
        <f t="shared" si="64"/>
      </c>
      <c r="R154" s="25">
        <f t="shared" si="65"/>
      </c>
      <c r="S154" s="29">
        <f t="shared" si="66"/>
      </c>
      <c r="T154" s="29">
        <f t="shared" si="67"/>
      </c>
      <c r="U154" s="28">
        <f t="shared" si="68"/>
      </c>
      <c r="V154" s="30">
        <f t="shared" si="69"/>
      </c>
      <c r="W154" s="30">
        <f t="shared" si="70"/>
      </c>
      <c r="X154" s="30">
        <f t="shared" si="71"/>
      </c>
    </row>
    <row r="155" spans="1:24" ht="15">
      <c r="A155" s="63">
        <v>45412</v>
      </c>
      <c r="G155" s="49">
        <f t="shared" si="54"/>
      </c>
      <c r="H155" s="26">
        <f t="shared" si="55"/>
      </c>
      <c r="I155" s="26">
        <f t="shared" si="56"/>
      </c>
      <c r="J155" s="26">
        <f t="shared" si="57"/>
      </c>
      <c r="K155" s="26">
        <f t="shared" si="58"/>
      </c>
      <c r="L155" s="29">
        <f t="shared" si="59"/>
      </c>
      <c r="M155" s="29">
        <f t="shared" si="60"/>
      </c>
      <c r="N155" s="27">
        <f t="shared" si="61"/>
      </c>
      <c r="O155" s="25">
        <f t="shared" si="62"/>
      </c>
      <c r="P155" s="25">
        <f t="shared" si="63"/>
      </c>
      <c r="Q155" s="25">
        <f t="shared" si="64"/>
      </c>
      <c r="R155" s="25">
        <f t="shared" si="65"/>
      </c>
      <c r="S155" s="29">
        <f t="shared" si="66"/>
      </c>
      <c r="T155" s="29">
        <f t="shared" si="67"/>
      </c>
      <c r="U155" s="28">
        <f t="shared" si="68"/>
      </c>
      <c r="V155" s="30">
        <f t="shared" si="69"/>
      </c>
      <c r="W155" s="30">
        <f t="shared" si="70"/>
      </c>
      <c r="X155" s="30">
        <f t="shared" si="71"/>
      </c>
    </row>
    <row r="156" spans="1:24" ht="15">
      <c r="A156" s="63">
        <v>45413</v>
      </c>
      <c r="G156" s="49">
        <f t="shared" si="54"/>
      </c>
      <c r="H156" s="26">
        <f t="shared" si="55"/>
      </c>
      <c r="I156" s="26">
        <f t="shared" si="56"/>
      </c>
      <c r="J156" s="26">
        <f t="shared" si="57"/>
      </c>
      <c r="K156" s="26">
        <f t="shared" si="58"/>
      </c>
      <c r="L156" s="29">
        <f t="shared" si="59"/>
      </c>
      <c r="M156" s="29">
        <f t="shared" si="60"/>
      </c>
      <c r="N156" s="27">
        <f t="shared" si="61"/>
      </c>
      <c r="O156" s="25">
        <f t="shared" si="62"/>
      </c>
      <c r="P156" s="25">
        <f t="shared" si="63"/>
      </c>
      <c r="Q156" s="25">
        <f t="shared" si="64"/>
      </c>
      <c r="R156" s="25">
        <f t="shared" si="65"/>
      </c>
      <c r="S156" s="29">
        <f t="shared" si="66"/>
      </c>
      <c r="T156" s="29">
        <f t="shared" si="67"/>
      </c>
      <c r="U156" s="28">
        <f t="shared" si="68"/>
      </c>
      <c r="V156" s="30">
        <f t="shared" si="69"/>
      </c>
      <c r="W156" s="30">
        <f t="shared" si="70"/>
      </c>
      <c r="X156" s="30">
        <f t="shared" si="71"/>
      </c>
    </row>
    <row r="157" spans="1:24" ht="15">
      <c r="A157" s="63">
        <v>45414</v>
      </c>
      <c r="G157" s="49">
        <f t="shared" si="54"/>
      </c>
      <c r="H157" s="26">
        <f t="shared" si="55"/>
      </c>
      <c r="I157" s="26">
        <f t="shared" si="56"/>
      </c>
      <c r="J157" s="26">
        <f t="shared" si="57"/>
      </c>
      <c r="K157" s="26">
        <f t="shared" si="58"/>
      </c>
      <c r="L157" s="29">
        <f t="shared" si="59"/>
      </c>
      <c r="M157" s="29">
        <f t="shared" si="60"/>
      </c>
      <c r="N157" s="27">
        <f t="shared" si="61"/>
      </c>
      <c r="O157" s="25">
        <f t="shared" si="62"/>
      </c>
      <c r="P157" s="25">
        <f t="shared" si="63"/>
      </c>
      <c r="Q157" s="25">
        <f t="shared" si="64"/>
      </c>
      <c r="R157" s="25">
        <f t="shared" si="65"/>
      </c>
      <c r="S157" s="29">
        <f t="shared" si="66"/>
      </c>
      <c r="T157" s="29">
        <f t="shared" si="67"/>
      </c>
      <c r="U157" s="28">
        <f t="shared" si="68"/>
      </c>
      <c r="V157" s="30">
        <f t="shared" si="69"/>
      </c>
      <c r="W157" s="30">
        <f t="shared" si="70"/>
      </c>
      <c r="X157" s="30">
        <f t="shared" si="71"/>
      </c>
    </row>
    <row r="158" spans="1:24" ht="15">
      <c r="A158" s="63">
        <v>45415</v>
      </c>
      <c r="G158" s="49">
        <f t="shared" si="54"/>
      </c>
      <c r="H158" s="26">
        <f t="shared" si="55"/>
      </c>
      <c r="I158" s="26">
        <f t="shared" si="56"/>
      </c>
      <c r="J158" s="26">
        <f t="shared" si="57"/>
      </c>
      <c r="K158" s="26">
        <f t="shared" si="58"/>
      </c>
      <c r="L158" s="29">
        <f t="shared" si="59"/>
      </c>
      <c r="M158" s="29">
        <f t="shared" si="60"/>
      </c>
      <c r="N158" s="27">
        <f t="shared" si="61"/>
      </c>
      <c r="O158" s="25">
        <f t="shared" si="62"/>
      </c>
      <c r="P158" s="25">
        <f t="shared" si="63"/>
      </c>
      <c r="Q158" s="25">
        <f t="shared" si="64"/>
      </c>
      <c r="R158" s="25">
        <f t="shared" si="65"/>
      </c>
      <c r="S158" s="29">
        <f t="shared" si="66"/>
      </c>
      <c r="T158" s="29">
        <f t="shared" si="67"/>
      </c>
      <c r="U158" s="28">
        <f t="shared" si="68"/>
      </c>
      <c r="V158" s="30">
        <f t="shared" si="69"/>
      </c>
      <c r="W158" s="30">
        <f t="shared" si="70"/>
      </c>
      <c r="X158" s="30">
        <f t="shared" si="71"/>
      </c>
    </row>
    <row r="159" spans="1:24" ht="15">
      <c r="A159" s="63">
        <v>45418</v>
      </c>
      <c r="G159" s="49">
        <f t="shared" si="54"/>
      </c>
      <c r="H159" s="26">
        <f t="shared" si="55"/>
      </c>
      <c r="I159" s="26">
        <f t="shared" si="56"/>
      </c>
      <c r="J159" s="26">
        <f t="shared" si="57"/>
      </c>
      <c r="K159" s="26">
        <f t="shared" si="58"/>
      </c>
      <c r="L159" s="29">
        <f t="shared" si="59"/>
      </c>
      <c r="M159" s="29">
        <f t="shared" si="60"/>
      </c>
      <c r="N159" s="27">
        <f t="shared" si="61"/>
      </c>
      <c r="O159" s="25">
        <f t="shared" si="62"/>
      </c>
      <c r="P159" s="25">
        <f t="shared" si="63"/>
      </c>
      <c r="Q159" s="25">
        <f t="shared" si="64"/>
      </c>
      <c r="R159" s="25">
        <f t="shared" si="65"/>
      </c>
      <c r="S159" s="29">
        <f t="shared" si="66"/>
      </c>
      <c r="T159" s="29">
        <f t="shared" si="67"/>
      </c>
      <c r="U159" s="28">
        <f t="shared" si="68"/>
      </c>
      <c r="V159" s="30">
        <f t="shared" si="69"/>
      </c>
      <c r="W159" s="30">
        <f t="shared" si="70"/>
      </c>
      <c r="X159" s="30">
        <f t="shared" si="71"/>
      </c>
    </row>
    <row r="160" spans="1:24" ht="15">
      <c r="A160" s="63">
        <v>45419</v>
      </c>
      <c r="G160" s="49">
        <f t="shared" si="54"/>
      </c>
      <c r="H160" s="26">
        <f t="shared" si="55"/>
      </c>
      <c r="I160" s="26">
        <f t="shared" si="56"/>
      </c>
      <c r="J160" s="26">
        <f t="shared" si="57"/>
      </c>
      <c r="K160" s="26">
        <f t="shared" si="58"/>
      </c>
      <c r="L160" s="29">
        <f t="shared" si="59"/>
      </c>
      <c r="M160" s="29">
        <f t="shared" si="60"/>
      </c>
      <c r="N160" s="27">
        <f t="shared" si="61"/>
      </c>
      <c r="O160" s="25">
        <f t="shared" si="62"/>
      </c>
      <c r="P160" s="25">
        <f t="shared" si="63"/>
      </c>
      <c r="Q160" s="25">
        <f t="shared" si="64"/>
      </c>
      <c r="R160" s="25">
        <f t="shared" si="65"/>
      </c>
      <c r="S160" s="29">
        <f t="shared" si="66"/>
      </c>
      <c r="T160" s="29">
        <f t="shared" si="67"/>
      </c>
      <c r="U160" s="28">
        <f t="shared" si="68"/>
      </c>
      <c r="V160" s="30">
        <f t="shared" si="69"/>
      </c>
      <c r="W160" s="30">
        <f t="shared" si="70"/>
      </c>
      <c r="X160" s="30">
        <f t="shared" si="71"/>
      </c>
    </row>
    <row r="161" spans="1:24" ht="15">
      <c r="A161" s="63">
        <v>45420</v>
      </c>
      <c r="G161" s="49">
        <f t="shared" si="54"/>
      </c>
      <c r="H161" s="26">
        <f t="shared" si="55"/>
      </c>
      <c r="I161" s="26">
        <f t="shared" si="56"/>
      </c>
      <c r="J161" s="26">
        <f t="shared" si="57"/>
      </c>
      <c r="K161" s="26">
        <f t="shared" si="58"/>
      </c>
      <c r="L161" s="29">
        <f t="shared" si="59"/>
      </c>
      <c r="M161" s="29">
        <f t="shared" si="60"/>
      </c>
      <c r="N161" s="27">
        <f t="shared" si="61"/>
      </c>
      <c r="O161" s="25">
        <f t="shared" si="62"/>
      </c>
      <c r="P161" s="25">
        <f t="shared" si="63"/>
      </c>
      <c r="Q161" s="25">
        <f t="shared" si="64"/>
      </c>
      <c r="R161" s="25">
        <f t="shared" si="65"/>
      </c>
      <c r="S161" s="29">
        <f t="shared" si="66"/>
      </c>
      <c r="T161" s="29">
        <f t="shared" si="67"/>
      </c>
      <c r="U161" s="28">
        <f t="shared" si="68"/>
      </c>
      <c r="V161" s="30">
        <f t="shared" si="69"/>
      </c>
      <c r="W161" s="30">
        <f t="shared" si="70"/>
      </c>
      <c r="X161" s="30">
        <f t="shared" si="71"/>
      </c>
    </row>
    <row r="162" spans="1:24" ht="15">
      <c r="A162" s="63">
        <v>45421</v>
      </c>
      <c r="G162" s="49">
        <f t="shared" si="54"/>
      </c>
      <c r="H162" s="26">
        <f t="shared" si="55"/>
      </c>
      <c r="I162" s="26">
        <f t="shared" si="56"/>
      </c>
      <c r="J162" s="26">
        <f t="shared" si="57"/>
      </c>
      <c r="K162" s="26">
        <f t="shared" si="58"/>
      </c>
      <c r="L162" s="29">
        <f t="shared" si="59"/>
      </c>
      <c r="M162" s="29">
        <f t="shared" si="60"/>
      </c>
      <c r="N162" s="27">
        <f t="shared" si="61"/>
      </c>
      <c r="O162" s="25">
        <f t="shared" si="62"/>
      </c>
      <c r="P162" s="25">
        <f t="shared" si="63"/>
      </c>
      <c r="Q162" s="25">
        <f t="shared" si="64"/>
      </c>
      <c r="R162" s="25">
        <f t="shared" si="65"/>
      </c>
      <c r="S162" s="29">
        <f t="shared" si="66"/>
      </c>
      <c r="T162" s="29">
        <f t="shared" si="67"/>
      </c>
      <c r="U162" s="28">
        <f t="shared" si="68"/>
      </c>
      <c r="V162" s="30">
        <f t="shared" si="69"/>
      </c>
      <c r="W162" s="30">
        <f t="shared" si="70"/>
      </c>
      <c r="X162" s="30">
        <f t="shared" si="71"/>
      </c>
    </row>
    <row r="163" spans="1:24" ht="15">
      <c r="A163" s="63">
        <v>45422</v>
      </c>
      <c r="G163" s="49">
        <f t="shared" si="54"/>
      </c>
      <c r="H163" s="26">
        <f t="shared" si="55"/>
      </c>
      <c r="I163" s="26">
        <f t="shared" si="56"/>
      </c>
      <c r="J163" s="26">
        <f t="shared" si="57"/>
      </c>
      <c r="K163" s="26">
        <f t="shared" si="58"/>
      </c>
      <c r="L163" s="29">
        <f t="shared" si="59"/>
      </c>
      <c r="M163" s="29">
        <f t="shared" si="60"/>
      </c>
      <c r="N163" s="27">
        <f t="shared" si="61"/>
      </c>
      <c r="O163" s="25">
        <f t="shared" si="62"/>
      </c>
      <c r="P163" s="25">
        <f t="shared" si="63"/>
      </c>
      <c r="Q163" s="25">
        <f t="shared" si="64"/>
      </c>
      <c r="R163" s="25">
        <f t="shared" si="65"/>
      </c>
      <c r="S163" s="29">
        <f t="shared" si="66"/>
      </c>
      <c r="T163" s="29">
        <f t="shared" si="67"/>
      </c>
      <c r="U163" s="28">
        <f t="shared" si="68"/>
      </c>
      <c r="V163" s="30">
        <f t="shared" si="69"/>
      </c>
      <c r="W163" s="30">
        <f t="shared" si="70"/>
      </c>
      <c r="X163" s="30">
        <f t="shared" si="71"/>
      </c>
    </row>
    <row r="164" spans="1:24" ht="15">
      <c r="A164" s="63">
        <v>45425</v>
      </c>
      <c r="G164" s="49">
        <f t="shared" si="54"/>
      </c>
      <c r="H164" s="26">
        <f t="shared" si="55"/>
      </c>
      <c r="I164" s="26">
        <f t="shared" si="56"/>
      </c>
      <c r="J164" s="26">
        <f t="shared" si="57"/>
      </c>
      <c r="K164" s="26">
        <f t="shared" si="58"/>
      </c>
      <c r="L164" s="29">
        <f t="shared" si="59"/>
      </c>
      <c r="M164" s="29">
        <f t="shared" si="60"/>
      </c>
      <c r="N164" s="27">
        <f t="shared" si="61"/>
      </c>
      <c r="O164" s="25">
        <f t="shared" si="62"/>
      </c>
      <c r="P164" s="25">
        <f t="shared" si="63"/>
      </c>
      <c r="Q164" s="25">
        <f t="shared" si="64"/>
      </c>
      <c r="R164" s="25">
        <f t="shared" si="65"/>
      </c>
      <c r="S164" s="29">
        <f t="shared" si="66"/>
      </c>
      <c r="T164" s="29">
        <f t="shared" si="67"/>
      </c>
      <c r="U164" s="28">
        <f t="shared" si="68"/>
      </c>
      <c r="V164" s="30">
        <f t="shared" si="69"/>
      </c>
      <c r="W164" s="30">
        <f t="shared" si="70"/>
      </c>
      <c r="X164" s="30">
        <f t="shared" si="71"/>
      </c>
    </row>
    <row r="165" spans="1:24" ht="15">
      <c r="A165" s="63">
        <v>45426</v>
      </c>
      <c r="G165" s="49">
        <f t="shared" si="54"/>
      </c>
      <c r="H165" s="26">
        <f t="shared" si="55"/>
      </c>
      <c r="I165" s="26">
        <f t="shared" si="56"/>
      </c>
      <c r="J165" s="26">
        <f t="shared" si="57"/>
      </c>
      <c r="K165" s="26">
        <f t="shared" si="58"/>
      </c>
      <c r="L165" s="29">
        <f t="shared" si="59"/>
      </c>
      <c r="M165" s="29">
        <f t="shared" si="60"/>
      </c>
      <c r="N165" s="27">
        <f t="shared" si="61"/>
      </c>
      <c r="O165" s="25">
        <f t="shared" si="62"/>
      </c>
      <c r="P165" s="25">
        <f t="shared" si="63"/>
      </c>
      <c r="Q165" s="25">
        <f t="shared" si="64"/>
      </c>
      <c r="R165" s="25">
        <f t="shared" si="65"/>
      </c>
      <c r="S165" s="29">
        <f t="shared" si="66"/>
      </c>
      <c r="T165" s="29">
        <f t="shared" si="67"/>
      </c>
      <c r="U165" s="28">
        <f t="shared" si="68"/>
      </c>
      <c r="V165" s="30">
        <f t="shared" si="69"/>
      </c>
      <c r="W165" s="30">
        <f t="shared" si="70"/>
      </c>
      <c r="X165" s="30">
        <f t="shared" si="71"/>
      </c>
    </row>
    <row r="166" spans="1:24" ht="15">
      <c r="A166" s="63">
        <v>45427</v>
      </c>
      <c r="G166" s="49">
        <f t="shared" si="54"/>
      </c>
      <c r="H166" s="26">
        <f t="shared" si="55"/>
      </c>
      <c r="I166" s="26">
        <f t="shared" si="56"/>
      </c>
      <c r="J166" s="26">
        <f t="shared" si="57"/>
      </c>
      <c r="K166" s="26">
        <f t="shared" si="58"/>
      </c>
      <c r="L166" s="29">
        <f t="shared" si="59"/>
      </c>
      <c r="M166" s="29">
        <f t="shared" si="60"/>
      </c>
      <c r="N166" s="27">
        <f t="shared" si="61"/>
      </c>
      <c r="O166" s="25">
        <f t="shared" si="62"/>
      </c>
      <c r="P166" s="25">
        <f t="shared" si="63"/>
      </c>
      <c r="Q166" s="25">
        <f t="shared" si="64"/>
      </c>
      <c r="R166" s="25">
        <f t="shared" si="65"/>
      </c>
      <c r="S166" s="29">
        <f t="shared" si="66"/>
      </c>
      <c r="T166" s="29">
        <f t="shared" si="67"/>
      </c>
      <c r="U166" s="28">
        <f t="shared" si="68"/>
      </c>
      <c r="V166" s="30">
        <f t="shared" si="69"/>
      </c>
      <c r="W166" s="30">
        <f t="shared" si="70"/>
      </c>
      <c r="X166" s="30">
        <f t="shared" si="71"/>
      </c>
    </row>
    <row r="167" spans="1:24" ht="15">
      <c r="A167" s="63">
        <v>45428</v>
      </c>
      <c r="G167" s="49">
        <f t="shared" si="54"/>
      </c>
      <c r="H167" s="26">
        <f t="shared" si="55"/>
      </c>
      <c r="I167" s="26">
        <f t="shared" si="56"/>
      </c>
      <c r="J167" s="26">
        <f t="shared" si="57"/>
      </c>
      <c r="K167" s="26">
        <f t="shared" si="58"/>
      </c>
      <c r="L167" s="29">
        <f t="shared" si="59"/>
      </c>
      <c r="M167" s="29">
        <f t="shared" si="60"/>
      </c>
      <c r="N167" s="27">
        <f t="shared" si="61"/>
      </c>
      <c r="O167" s="25">
        <f t="shared" si="62"/>
      </c>
      <c r="P167" s="25">
        <f t="shared" si="63"/>
      </c>
      <c r="Q167" s="25">
        <f t="shared" si="64"/>
      </c>
      <c r="R167" s="25">
        <f t="shared" si="65"/>
      </c>
      <c r="S167" s="29">
        <f t="shared" si="66"/>
      </c>
      <c r="T167" s="29">
        <f t="shared" si="67"/>
      </c>
      <c r="U167" s="28">
        <f t="shared" si="68"/>
      </c>
      <c r="V167" s="30">
        <f t="shared" si="69"/>
      </c>
      <c r="W167" s="30">
        <f t="shared" si="70"/>
      </c>
      <c r="X167" s="30">
        <f t="shared" si="71"/>
      </c>
    </row>
    <row r="168" spans="1:24" ht="15">
      <c r="A168" s="63">
        <v>45429</v>
      </c>
      <c r="G168" s="49">
        <f t="shared" si="54"/>
      </c>
      <c r="H168" s="26">
        <f t="shared" si="55"/>
      </c>
      <c r="I168" s="26">
        <f t="shared" si="56"/>
      </c>
      <c r="J168" s="26">
        <f t="shared" si="57"/>
      </c>
      <c r="K168" s="26">
        <f t="shared" si="58"/>
      </c>
      <c r="L168" s="29">
        <f t="shared" si="59"/>
      </c>
      <c r="M168" s="29">
        <f t="shared" si="60"/>
      </c>
      <c r="N168" s="27">
        <f t="shared" si="61"/>
      </c>
      <c r="O168" s="25">
        <f t="shared" si="62"/>
      </c>
      <c r="P168" s="25">
        <f t="shared" si="63"/>
      </c>
      <c r="Q168" s="25">
        <f t="shared" si="64"/>
      </c>
      <c r="R168" s="25">
        <f t="shared" si="65"/>
      </c>
      <c r="S168" s="29">
        <f t="shared" si="66"/>
      </c>
      <c r="T168" s="29">
        <f t="shared" si="67"/>
      </c>
      <c r="U168" s="28">
        <f t="shared" si="68"/>
      </c>
      <c r="V168" s="30">
        <f t="shared" si="69"/>
      </c>
      <c r="W168" s="30">
        <f t="shared" si="70"/>
      </c>
      <c r="X168" s="30">
        <f t="shared" si="71"/>
      </c>
    </row>
    <row r="169" spans="1:24" ht="15">
      <c r="A169" s="63">
        <v>45432</v>
      </c>
      <c r="G169" s="49">
        <f t="shared" si="54"/>
      </c>
      <c r="H169" s="26">
        <f t="shared" si="55"/>
      </c>
      <c r="I169" s="26">
        <f t="shared" si="56"/>
      </c>
      <c r="J169" s="26">
        <f t="shared" si="57"/>
      </c>
      <c r="K169" s="26">
        <f t="shared" si="58"/>
      </c>
      <c r="L169" s="29">
        <f t="shared" si="59"/>
      </c>
      <c r="M169" s="29">
        <f t="shared" si="60"/>
      </c>
      <c r="N169" s="27">
        <f t="shared" si="61"/>
      </c>
      <c r="O169" s="25">
        <f t="shared" si="62"/>
      </c>
      <c r="P169" s="25">
        <f t="shared" si="63"/>
      </c>
      <c r="Q169" s="25">
        <f t="shared" si="64"/>
      </c>
      <c r="R169" s="25">
        <f t="shared" si="65"/>
      </c>
      <c r="S169" s="29">
        <f t="shared" si="66"/>
      </c>
      <c r="T169" s="29">
        <f t="shared" si="67"/>
      </c>
      <c r="U169" s="28">
        <f t="shared" si="68"/>
      </c>
      <c r="V169" s="30">
        <f t="shared" si="69"/>
      </c>
      <c r="W169" s="30">
        <f t="shared" si="70"/>
      </c>
      <c r="X169" s="30">
        <f t="shared" si="71"/>
      </c>
    </row>
    <row r="170" spans="1:24" ht="15">
      <c r="A170" s="63">
        <v>45433</v>
      </c>
      <c r="G170" s="49">
        <f t="shared" si="54"/>
      </c>
      <c r="H170" s="26">
        <f t="shared" si="55"/>
      </c>
      <c r="I170" s="26">
        <f t="shared" si="56"/>
      </c>
      <c r="J170" s="26">
        <f t="shared" si="57"/>
      </c>
      <c r="K170" s="26">
        <f t="shared" si="58"/>
      </c>
      <c r="L170" s="29">
        <f t="shared" si="59"/>
      </c>
      <c r="M170" s="29">
        <f t="shared" si="60"/>
      </c>
      <c r="N170" s="27">
        <f t="shared" si="61"/>
      </c>
      <c r="O170" s="25">
        <f t="shared" si="62"/>
      </c>
      <c r="P170" s="25">
        <f t="shared" si="63"/>
      </c>
      <c r="Q170" s="25">
        <f t="shared" si="64"/>
      </c>
      <c r="R170" s="25">
        <f t="shared" si="65"/>
      </c>
      <c r="S170" s="29">
        <f t="shared" si="66"/>
      </c>
      <c r="T170" s="29">
        <f t="shared" si="67"/>
      </c>
      <c r="U170" s="28">
        <f t="shared" si="68"/>
      </c>
      <c r="V170" s="30">
        <f t="shared" si="69"/>
      </c>
      <c r="W170" s="30">
        <f t="shared" si="70"/>
      </c>
      <c r="X170" s="30">
        <f t="shared" si="71"/>
      </c>
    </row>
    <row r="171" spans="1:24" ht="15">
      <c r="A171" s="63">
        <v>45434</v>
      </c>
      <c r="G171" s="49">
        <f t="shared" si="54"/>
      </c>
      <c r="H171" s="26">
        <f t="shared" si="55"/>
      </c>
      <c r="I171" s="26">
        <f t="shared" si="56"/>
      </c>
      <c r="J171" s="26">
        <f t="shared" si="57"/>
      </c>
      <c r="K171" s="26">
        <f t="shared" si="58"/>
      </c>
      <c r="L171" s="29">
        <f t="shared" si="59"/>
      </c>
      <c r="M171" s="29">
        <f t="shared" si="60"/>
      </c>
      <c r="N171" s="27">
        <f t="shared" si="61"/>
      </c>
      <c r="O171" s="25">
        <f t="shared" si="62"/>
      </c>
      <c r="P171" s="25">
        <f t="shared" si="63"/>
      </c>
      <c r="Q171" s="25">
        <f t="shared" si="64"/>
      </c>
      <c r="R171" s="25">
        <f t="shared" si="65"/>
      </c>
      <c r="S171" s="29">
        <f t="shared" si="66"/>
      </c>
      <c r="T171" s="29">
        <f t="shared" si="67"/>
      </c>
      <c r="U171" s="28">
        <f t="shared" si="68"/>
      </c>
      <c r="V171" s="30">
        <f t="shared" si="69"/>
      </c>
      <c r="W171" s="30">
        <f t="shared" si="70"/>
      </c>
      <c r="X171" s="30">
        <f t="shared" si="71"/>
      </c>
    </row>
    <row r="172" spans="1:24" ht="15">
      <c r="A172" s="63">
        <v>45435</v>
      </c>
      <c r="G172" s="49">
        <f t="shared" si="54"/>
      </c>
      <c r="H172" s="26">
        <f t="shared" si="55"/>
      </c>
      <c r="I172" s="26">
        <f t="shared" si="56"/>
      </c>
      <c r="J172" s="26">
        <f t="shared" si="57"/>
      </c>
      <c r="K172" s="26">
        <f t="shared" si="58"/>
      </c>
      <c r="L172" s="29">
        <f t="shared" si="59"/>
      </c>
      <c r="M172" s="29">
        <f t="shared" si="60"/>
      </c>
      <c r="N172" s="27">
        <f t="shared" si="61"/>
      </c>
      <c r="O172" s="25">
        <f t="shared" si="62"/>
      </c>
      <c r="P172" s="25">
        <f t="shared" si="63"/>
      </c>
      <c r="Q172" s="25">
        <f t="shared" si="64"/>
      </c>
      <c r="R172" s="25">
        <f t="shared" si="65"/>
      </c>
      <c r="S172" s="29">
        <f t="shared" si="66"/>
      </c>
      <c r="T172" s="29">
        <f t="shared" si="67"/>
      </c>
      <c r="U172" s="28">
        <f t="shared" si="68"/>
      </c>
      <c r="V172" s="30">
        <f t="shared" si="69"/>
      </c>
      <c r="W172" s="30">
        <f t="shared" si="70"/>
      </c>
      <c r="X172" s="30">
        <f t="shared" si="71"/>
      </c>
    </row>
    <row r="173" spans="1:24" ht="15">
      <c r="A173" s="63">
        <v>45436</v>
      </c>
      <c r="G173" s="49">
        <f t="shared" si="54"/>
      </c>
      <c r="H173" s="26">
        <f t="shared" si="55"/>
      </c>
      <c r="I173" s="26">
        <f t="shared" si="56"/>
      </c>
      <c r="J173" s="26">
        <f t="shared" si="57"/>
      </c>
      <c r="K173" s="26">
        <f t="shared" si="58"/>
      </c>
      <c r="L173" s="29">
        <f t="shared" si="59"/>
      </c>
      <c r="M173" s="29">
        <f t="shared" si="60"/>
      </c>
      <c r="N173" s="27">
        <f t="shared" si="61"/>
      </c>
      <c r="O173" s="25">
        <f t="shared" si="62"/>
      </c>
      <c r="P173" s="25">
        <f t="shared" si="63"/>
      </c>
      <c r="Q173" s="25">
        <f t="shared" si="64"/>
      </c>
      <c r="R173" s="25">
        <f t="shared" si="65"/>
      </c>
      <c r="S173" s="29">
        <f t="shared" si="66"/>
      </c>
      <c r="T173" s="29">
        <f t="shared" si="67"/>
      </c>
      <c r="U173" s="28">
        <f t="shared" si="68"/>
      </c>
      <c r="V173" s="30">
        <f t="shared" si="69"/>
      </c>
      <c r="W173" s="30">
        <f t="shared" si="70"/>
      </c>
      <c r="X173" s="30">
        <f t="shared" si="71"/>
      </c>
    </row>
    <row r="174" spans="1:24" ht="15">
      <c r="A174" s="63">
        <v>45440</v>
      </c>
      <c r="G174" s="49">
        <f t="shared" si="54"/>
      </c>
      <c r="H174" s="26">
        <f t="shared" si="55"/>
      </c>
      <c r="I174" s="26">
        <f t="shared" si="56"/>
      </c>
      <c r="J174" s="26">
        <f t="shared" si="57"/>
      </c>
      <c r="K174" s="26">
        <f t="shared" si="58"/>
      </c>
      <c r="L174" s="29">
        <f t="shared" si="59"/>
      </c>
      <c r="M174" s="29">
        <f t="shared" si="60"/>
      </c>
      <c r="N174" s="27">
        <f t="shared" si="61"/>
      </c>
      <c r="O174" s="25">
        <f t="shared" si="62"/>
      </c>
      <c r="P174" s="25">
        <f t="shared" si="63"/>
      </c>
      <c r="Q174" s="25">
        <f t="shared" si="64"/>
      </c>
      <c r="R174" s="25">
        <f t="shared" si="65"/>
      </c>
      <c r="S174" s="29">
        <f t="shared" si="66"/>
      </c>
      <c r="T174" s="29">
        <f t="shared" si="67"/>
      </c>
      <c r="U174" s="28">
        <f t="shared" si="68"/>
      </c>
      <c r="V174" s="30">
        <f t="shared" si="69"/>
      </c>
      <c r="W174" s="30">
        <f t="shared" si="70"/>
      </c>
      <c r="X174" s="30">
        <f t="shared" si="71"/>
      </c>
    </row>
    <row r="175" spans="1:24" ht="15">
      <c r="A175" s="63">
        <v>45441</v>
      </c>
      <c r="G175" s="49">
        <f t="shared" si="54"/>
      </c>
      <c r="H175" s="26">
        <f t="shared" si="55"/>
      </c>
      <c r="I175" s="26">
        <f t="shared" si="56"/>
      </c>
      <c r="J175" s="26">
        <f t="shared" si="57"/>
      </c>
      <c r="K175" s="26">
        <f t="shared" si="58"/>
      </c>
      <c r="L175" s="29">
        <f t="shared" si="59"/>
      </c>
      <c r="M175" s="29">
        <f t="shared" si="60"/>
      </c>
      <c r="N175" s="27">
        <f t="shared" si="61"/>
      </c>
      <c r="O175" s="25">
        <f t="shared" si="62"/>
      </c>
      <c r="P175" s="25">
        <f t="shared" si="63"/>
      </c>
      <c r="Q175" s="25">
        <f t="shared" si="64"/>
      </c>
      <c r="R175" s="25">
        <f t="shared" si="65"/>
      </c>
      <c r="S175" s="29">
        <f t="shared" si="66"/>
      </c>
      <c r="T175" s="29">
        <f t="shared" si="67"/>
      </c>
      <c r="U175" s="28">
        <f t="shared" si="68"/>
      </c>
      <c r="V175" s="30">
        <f t="shared" si="69"/>
      </c>
      <c r="W175" s="30">
        <f t="shared" si="70"/>
      </c>
      <c r="X175" s="30">
        <f t="shared" si="71"/>
      </c>
    </row>
    <row r="176" spans="1:24" ht="15">
      <c r="A176" s="63">
        <v>45442</v>
      </c>
      <c r="G176" s="49">
        <f t="shared" si="54"/>
      </c>
      <c r="H176" s="26">
        <f t="shared" si="55"/>
      </c>
      <c r="I176" s="26">
        <f t="shared" si="56"/>
      </c>
      <c r="J176" s="26">
        <f t="shared" si="57"/>
      </c>
      <c r="K176" s="26">
        <f t="shared" si="58"/>
      </c>
      <c r="L176" s="29">
        <f t="shared" si="59"/>
      </c>
      <c r="M176" s="29">
        <f t="shared" si="60"/>
      </c>
      <c r="N176" s="27">
        <f t="shared" si="61"/>
      </c>
      <c r="O176" s="25">
        <f t="shared" si="62"/>
      </c>
      <c r="P176" s="25">
        <f t="shared" si="63"/>
      </c>
      <c r="Q176" s="25">
        <f t="shared" si="64"/>
      </c>
      <c r="R176" s="25">
        <f t="shared" si="65"/>
      </c>
      <c r="S176" s="29">
        <f t="shared" si="66"/>
      </c>
      <c r="T176" s="29">
        <f t="shared" si="67"/>
      </c>
      <c r="U176" s="28">
        <f t="shared" si="68"/>
      </c>
      <c r="V176" s="30">
        <f t="shared" si="69"/>
      </c>
      <c r="W176" s="30">
        <f t="shared" si="70"/>
      </c>
      <c r="X176" s="30">
        <f t="shared" si="71"/>
      </c>
    </row>
    <row r="177" spans="1:24" ht="15">
      <c r="A177" s="63">
        <v>45443</v>
      </c>
      <c r="G177" s="49">
        <f t="shared" si="54"/>
      </c>
      <c r="H177" s="26">
        <f t="shared" si="55"/>
      </c>
      <c r="I177" s="26">
        <f t="shared" si="56"/>
      </c>
      <c r="J177" s="26">
        <f t="shared" si="57"/>
      </c>
      <c r="K177" s="26">
        <f t="shared" si="58"/>
      </c>
      <c r="L177" s="29">
        <f t="shared" si="59"/>
      </c>
      <c r="M177" s="29">
        <f t="shared" si="60"/>
      </c>
      <c r="N177" s="27">
        <f t="shared" si="61"/>
      </c>
      <c r="O177" s="25">
        <f t="shared" si="62"/>
      </c>
      <c r="P177" s="25">
        <f t="shared" si="63"/>
      </c>
      <c r="Q177" s="25">
        <f t="shared" si="64"/>
      </c>
      <c r="R177" s="25">
        <f t="shared" si="65"/>
      </c>
      <c r="S177" s="29">
        <f t="shared" si="66"/>
      </c>
      <c r="T177" s="29">
        <f t="shared" si="67"/>
      </c>
      <c r="U177" s="28">
        <f t="shared" si="68"/>
      </c>
      <c r="V177" s="30">
        <f t="shared" si="69"/>
      </c>
      <c r="W177" s="30">
        <f t="shared" si="70"/>
      </c>
      <c r="X177" s="30">
        <f t="shared" si="71"/>
      </c>
    </row>
    <row r="178" spans="1:24" ht="15">
      <c r="A178" s="63">
        <v>45446</v>
      </c>
      <c r="G178" s="49">
        <f t="shared" si="54"/>
      </c>
      <c r="H178" s="26">
        <f t="shared" si="55"/>
      </c>
      <c r="I178" s="26">
        <f t="shared" si="56"/>
      </c>
      <c r="J178" s="26">
        <f t="shared" si="57"/>
      </c>
      <c r="K178" s="26">
        <f t="shared" si="58"/>
      </c>
      <c r="L178" s="29">
        <f t="shared" si="59"/>
      </c>
      <c r="M178" s="29">
        <f t="shared" si="60"/>
      </c>
      <c r="N178" s="27">
        <f t="shared" si="61"/>
      </c>
      <c r="O178" s="25">
        <f t="shared" si="62"/>
      </c>
      <c r="P178" s="25">
        <f t="shared" si="63"/>
      </c>
      <c r="Q178" s="25">
        <f t="shared" si="64"/>
      </c>
      <c r="R178" s="25">
        <f t="shared" si="65"/>
      </c>
      <c r="S178" s="29">
        <f t="shared" si="66"/>
      </c>
      <c r="T178" s="29">
        <f t="shared" si="67"/>
      </c>
      <c r="U178" s="28">
        <f t="shared" si="68"/>
      </c>
      <c r="V178" s="30">
        <f t="shared" si="69"/>
      </c>
      <c r="W178" s="30">
        <f t="shared" si="70"/>
      </c>
      <c r="X178" s="30">
        <f t="shared" si="71"/>
      </c>
    </row>
    <row r="179" spans="1:24" ht="15">
      <c r="A179" s="63">
        <v>45447</v>
      </c>
      <c r="G179" s="49">
        <f t="shared" si="54"/>
      </c>
      <c r="H179" s="26">
        <f t="shared" si="55"/>
      </c>
      <c r="I179" s="26">
        <f t="shared" si="56"/>
      </c>
      <c r="J179" s="26">
        <f t="shared" si="57"/>
      </c>
      <c r="K179" s="26">
        <f t="shared" si="58"/>
      </c>
      <c r="L179" s="29">
        <f t="shared" si="59"/>
      </c>
      <c r="M179" s="29">
        <f t="shared" si="60"/>
      </c>
      <c r="N179" s="27">
        <f t="shared" si="61"/>
      </c>
      <c r="O179" s="25">
        <f t="shared" si="62"/>
      </c>
      <c r="P179" s="25">
        <f t="shared" si="63"/>
      </c>
      <c r="Q179" s="25">
        <f t="shared" si="64"/>
      </c>
      <c r="R179" s="25">
        <f t="shared" si="65"/>
      </c>
      <c r="S179" s="29">
        <f t="shared" si="66"/>
      </c>
      <c r="T179" s="29">
        <f t="shared" si="67"/>
      </c>
      <c r="U179" s="28">
        <f t="shared" si="68"/>
      </c>
      <c r="V179" s="30">
        <f t="shared" si="69"/>
      </c>
      <c r="W179" s="30">
        <f t="shared" si="70"/>
      </c>
      <c r="X179" s="30">
        <f t="shared" si="71"/>
      </c>
    </row>
    <row r="180" spans="1:24" ht="15">
      <c r="A180" s="63">
        <v>45448</v>
      </c>
      <c r="G180" s="49">
        <f t="shared" si="54"/>
      </c>
      <c r="H180" s="26">
        <f t="shared" si="55"/>
      </c>
      <c r="I180" s="26">
        <f t="shared" si="56"/>
      </c>
      <c r="J180" s="26">
        <f t="shared" si="57"/>
      </c>
      <c r="K180" s="26">
        <f t="shared" si="58"/>
      </c>
      <c r="L180" s="29">
        <f t="shared" si="59"/>
      </c>
      <c r="M180" s="29">
        <f t="shared" si="60"/>
      </c>
      <c r="N180" s="27">
        <f t="shared" si="61"/>
      </c>
      <c r="O180" s="25">
        <f t="shared" si="62"/>
      </c>
      <c r="P180" s="25">
        <f t="shared" si="63"/>
      </c>
      <c r="Q180" s="25">
        <f t="shared" si="64"/>
      </c>
      <c r="R180" s="25">
        <f t="shared" si="65"/>
      </c>
      <c r="S180" s="29">
        <f t="shared" si="66"/>
      </c>
      <c r="T180" s="29">
        <f t="shared" si="67"/>
      </c>
      <c r="U180" s="28">
        <f t="shared" si="68"/>
      </c>
      <c r="V180" s="30">
        <f t="shared" si="69"/>
      </c>
      <c r="W180" s="30">
        <f t="shared" si="70"/>
      </c>
      <c r="X180" s="30">
        <f t="shared" si="71"/>
      </c>
    </row>
    <row r="181" spans="1:24" ht="15">
      <c r="A181" s="63">
        <v>45449</v>
      </c>
      <c r="G181" s="49">
        <f t="shared" si="54"/>
      </c>
      <c r="H181" s="26">
        <f t="shared" si="55"/>
      </c>
      <c r="I181" s="26">
        <f t="shared" si="56"/>
      </c>
      <c r="J181" s="26">
        <f t="shared" si="57"/>
      </c>
      <c r="K181" s="26">
        <f t="shared" si="58"/>
      </c>
      <c r="L181" s="29">
        <f t="shared" si="59"/>
      </c>
      <c r="M181" s="29">
        <f t="shared" si="60"/>
      </c>
      <c r="N181" s="27">
        <f t="shared" si="61"/>
      </c>
      <c r="O181" s="25">
        <f t="shared" si="62"/>
      </c>
      <c r="P181" s="25">
        <f t="shared" si="63"/>
      </c>
      <c r="Q181" s="25">
        <f t="shared" si="64"/>
      </c>
      <c r="R181" s="25">
        <f t="shared" si="65"/>
      </c>
      <c r="S181" s="29">
        <f t="shared" si="66"/>
      </c>
      <c r="T181" s="29">
        <f t="shared" si="67"/>
      </c>
      <c r="U181" s="28">
        <f t="shared" si="68"/>
      </c>
      <c r="V181" s="30">
        <f t="shared" si="69"/>
      </c>
      <c r="W181" s="30">
        <f t="shared" si="70"/>
      </c>
      <c r="X181" s="30">
        <f t="shared" si="71"/>
      </c>
    </row>
    <row r="182" spans="1:24" ht="15">
      <c r="A182" s="63">
        <v>45450</v>
      </c>
      <c r="G182" s="49">
        <f t="shared" si="54"/>
      </c>
      <c r="H182" s="26">
        <f t="shared" si="55"/>
      </c>
      <c r="I182" s="26">
        <f t="shared" si="56"/>
      </c>
      <c r="J182" s="26">
        <f t="shared" si="57"/>
      </c>
      <c r="K182" s="26">
        <f t="shared" si="58"/>
      </c>
      <c r="L182" s="29">
        <f t="shared" si="59"/>
      </c>
      <c r="M182" s="29">
        <f t="shared" si="60"/>
      </c>
      <c r="N182" s="27">
        <f t="shared" si="61"/>
      </c>
      <c r="O182" s="25">
        <f t="shared" si="62"/>
      </c>
      <c r="P182" s="25">
        <f t="shared" si="63"/>
      </c>
      <c r="Q182" s="25">
        <f t="shared" si="64"/>
      </c>
      <c r="R182" s="25">
        <f t="shared" si="65"/>
      </c>
      <c r="S182" s="29">
        <f t="shared" si="66"/>
      </c>
      <c r="T182" s="29">
        <f t="shared" si="67"/>
      </c>
      <c r="U182" s="28">
        <f t="shared" si="68"/>
      </c>
      <c r="V182" s="30">
        <f t="shared" si="69"/>
      </c>
      <c r="W182" s="30">
        <f t="shared" si="70"/>
      </c>
      <c r="X182" s="30">
        <f t="shared" si="71"/>
      </c>
    </row>
    <row r="183" spans="1:24" ht="15">
      <c r="A183" s="63">
        <v>45453</v>
      </c>
      <c r="G183" s="49">
        <f t="shared" si="54"/>
      </c>
      <c r="H183" s="26">
        <f t="shared" si="55"/>
      </c>
      <c r="I183" s="26">
        <f t="shared" si="56"/>
      </c>
      <c r="J183" s="26">
        <f t="shared" si="57"/>
      </c>
      <c r="K183" s="26">
        <f t="shared" si="58"/>
      </c>
      <c r="L183" s="29">
        <f t="shared" si="59"/>
      </c>
      <c r="M183" s="29">
        <f t="shared" si="60"/>
      </c>
      <c r="N183" s="27">
        <f t="shared" si="61"/>
      </c>
      <c r="O183" s="25">
        <f t="shared" si="62"/>
      </c>
      <c r="P183" s="25">
        <f t="shared" si="63"/>
      </c>
      <c r="Q183" s="25">
        <f t="shared" si="64"/>
      </c>
      <c r="R183" s="25">
        <f t="shared" si="65"/>
      </c>
      <c r="S183" s="29">
        <f t="shared" si="66"/>
      </c>
      <c r="T183" s="29">
        <f t="shared" si="67"/>
      </c>
      <c r="U183" s="28">
        <f t="shared" si="68"/>
      </c>
      <c r="V183" s="30">
        <f t="shared" si="69"/>
      </c>
      <c r="W183" s="30">
        <f t="shared" si="70"/>
      </c>
      <c r="X183" s="30">
        <f t="shared" si="71"/>
      </c>
    </row>
    <row r="184" spans="1:24" ht="15">
      <c r="A184" s="63">
        <v>45454</v>
      </c>
      <c r="G184" s="49">
        <f t="shared" si="54"/>
      </c>
      <c r="H184" s="26">
        <f t="shared" si="55"/>
      </c>
      <c r="I184" s="26">
        <f t="shared" si="56"/>
      </c>
      <c r="J184" s="26">
        <f t="shared" si="57"/>
      </c>
      <c r="K184" s="26">
        <f t="shared" si="58"/>
      </c>
      <c r="L184" s="29">
        <f t="shared" si="59"/>
      </c>
      <c r="M184" s="29">
        <f t="shared" si="60"/>
      </c>
      <c r="N184" s="27">
        <f t="shared" si="61"/>
      </c>
      <c r="O184" s="25">
        <f t="shared" si="62"/>
      </c>
      <c r="P184" s="25">
        <f t="shared" si="63"/>
      </c>
      <c r="Q184" s="25">
        <f t="shared" si="64"/>
      </c>
      <c r="R184" s="25">
        <f t="shared" si="65"/>
      </c>
      <c r="S184" s="29">
        <f t="shared" si="66"/>
      </c>
      <c r="T184" s="29">
        <f t="shared" si="67"/>
      </c>
      <c r="U184" s="28">
        <f t="shared" si="68"/>
      </c>
      <c r="V184" s="30">
        <f t="shared" si="69"/>
      </c>
      <c r="W184" s="30">
        <f t="shared" si="70"/>
      </c>
      <c r="X184" s="30">
        <f t="shared" si="71"/>
      </c>
    </row>
    <row r="185" spans="1:24" ht="15">
      <c r="A185" s="63">
        <v>45455</v>
      </c>
      <c r="G185" s="49">
        <f t="shared" si="54"/>
      </c>
      <c r="H185" s="26">
        <f t="shared" si="55"/>
      </c>
      <c r="I185" s="26">
        <f t="shared" si="56"/>
      </c>
      <c r="J185" s="26">
        <f t="shared" si="57"/>
      </c>
      <c r="K185" s="26">
        <f t="shared" si="58"/>
      </c>
      <c r="L185" s="29">
        <f t="shared" si="59"/>
      </c>
      <c r="M185" s="29">
        <f t="shared" si="60"/>
      </c>
      <c r="N185" s="27">
        <f t="shared" si="61"/>
      </c>
      <c r="O185" s="25">
        <f t="shared" si="62"/>
      </c>
      <c r="P185" s="25">
        <f t="shared" si="63"/>
      </c>
      <c r="Q185" s="25">
        <f t="shared" si="64"/>
      </c>
      <c r="R185" s="25">
        <f t="shared" si="65"/>
      </c>
      <c r="S185" s="29">
        <f t="shared" si="66"/>
      </c>
      <c r="T185" s="29">
        <f t="shared" si="67"/>
      </c>
      <c r="U185" s="28">
        <f t="shared" si="68"/>
      </c>
      <c r="V185" s="30">
        <f t="shared" si="69"/>
      </c>
      <c r="W185" s="30">
        <f t="shared" si="70"/>
      </c>
      <c r="X185" s="30">
        <f t="shared" si="71"/>
      </c>
    </row>
    <row r="186" spans="1:24" ht="15">
      <c r="A186" s="63">
        <v>45456</v>
      </c>
      <c r="G186" s="49">
        <f t="shared" si="54"/>
      </c>
      <c r="H186" s="26">
        <f t="shared" si="55"/>
      </c>
      <c r="I186" s="26">
        <f t="shared" si="56"/>
      </c>
      <c r="J186" s="26">
        <f t="shared" si="57"/>
      </c>
      <c r="K186" s="26">
        <f t="shared" si="58"/>
      </c>
      <c r="L186" s="29">
        <f t="shared" si="59"/>
      </c>
      <c r="M186" s="29">
        <f t="shared" si="60"/>
      </c>
      <c r="N186" s="27">
        <f t="shared" si="61"/>
      </c>
      <c r="O186" s="25">
        <f t="shared" si="62"/>
      </c>
      <c r="P186" s="25">
        <f t="shared" si="63"/>
      </c>
      <c r="Q186" s="25">
        <f t="shared" si="64"/>
      </c>
      <c r="R186" s="25">
        <f t="shared" si="65"/>
      </c>
      <c r="S186" s="29">
        <f t="shared" si="66"/>
      </c>
      <c r="T186" s="29">
        <f t="shared" si="67"/>
      </c>
      <c r="U186" s="28">
        <f t="shared" si="68"/>
      </c>
      <c r="V186" s="30">
        <f t="shared" si="69"/>
      </c>
      <c r="W186" s="30">
        <f t="shared" si="70"/>
      </c>
      <c r="X186" s="30">
        <f t="shared" si="71"/>
      </c>
    </row>
    <row r="187" spans="1:24" ht="15">
      <c r="A187" s="63">
        <v>45457</v>
      </c>
      <c r="G187" s="49">
        <f t="shared" si="54"/>
      </c>
      <c r="H187" s="26">
        <f t="shared" si="55"/>
      </c>
      <c r="I187" s="26">
        <f t="shared" si="56"/>
      </c>
      <c r="J187" s="26">
        <f t="shared" si="57"/>
      </c>
      <c r="K187" s="26">
        <f t="shared" si="58"/>
      </c>
      <c r="L187" s="29">
        <f t="shared" si="59"/>
      </c>
      <c r="M187" s="29">
        <f t="shared" si="60"/>
      </c>
      <c r="N187" s="27">
        <f t="shared" si="61"/>
      </c>
      <c r="O187" s="25">
        <f t="shared" si="62"/>
      </c>
      <c r="P187" s="25">
        <f t="shared" si="63"/>
      </c>
      <c r="Q187" s="25">
        <f t="shared" si="64"/>
      </c>
      <c r="R187" s="25">
        <f t="shared" si="65"/>
      </c>
      <c r="S187" s="29">
        <f t="shared" si="66"/>
      </c>
      <c r="T187" s="29">
        <f t="shared" si="67"/>
      </c>
      <c r="U187" s="28">
        <f t="shared" si="68"/>
      </c>
      <c r="V187" s="30">
        <f t="shared" si="69"/>
      </c>
      <c r="W187" s="30">
        <f t="shared" si="70"/>
      </c>
      <c r="X187" s="30">
        <f t="shared" si="71"/>
      </c>
    </row>
    <row r="188" spans="1:24" ht="15">
      <c r="A188" s="63">
        <v>45460</v>
      </c>
      <c r="G188" s="49">
        <f t="shared" si="54"/>
      </c>
      <c r="H188" s="26">
        <f t="shared" si="55"/>
      </c>
      <c r="I188" s="26">
        <f t="shared" si="56"/>
      </c>
      <c r="J188" s="26">
        <f t="shared" si="57"/>
      </c>
      <c r="K188" s="26">
        <f t="shared" si="58"/>
      </c>
      <c r="L188" s="29">
        <f t="shared" si="59"/>
      </c>
      <c r="M188" s="29">
        <f t="shared" si="60"/>
      </c>
      <c r="N188" s="27">
        <f t="shared" si="61"/>
      </c>
      <c r="O188" s="25">
        <f t="shared" si="62"/>
      </c>
      <c r="P188" s="25">
        <f t="shared" si="63"/>
      </c>
      <c r="Q188" s="25">
        <f t="shared" si="64"/>
      </c>
      <c r="R188" s="25">
        <f t="shared" si="65"/>
      </c>
      <c r="S188" s="29">
        <f t="shared" si="66"/>
      </c>
      <c r="T188" s="29">
        <f t="shared" si="67"/>
      </c>
      <c r="U188" s="28">
        <f t="shared" si="68"/>
      </c>
      <c r="V188" s="30">
        <f t="shared" si="69"/>
      </c>
      <c r="W188" s="30">
        <f t="shared" si="70"/>
      </c>
      <c r="X188" s="30">
        <f t="shared" si="71"/>
      </c>
    </row>
    <row r="189" spans="1:24" ht="15">
      <c r="A189" s="63">
        <v>45461</v>
      </c>
      <c r="G189" s="49">
        <f t="shared" si="54"/>
      </c>
      <c r="H189" s="26">
        <f t="shared" si="55"/>
      </c>
      <c r="I189" s="26">
        <f t="shared" si="56"/>
      </c>
      <c r="J189" s="26">
        <f t="shared" si="57"/>
      </c>
      <c r="K189" s="26">
        <f t="shared" si="58"/>
      </c>
      <c r="L189" s="29">
        <f t="shared" si="59"/>
      </c>
      <c r="M189" s="29">
        <f t="shared" si="60"/>
      </c>
      <c r="N189" s="27">
        <f t="shared" si="61"/>
      </c>
      <c r="O189" s="25">
        <f t="shared" si="62"/>
      </c>
      <c r="P189" s="25">
        <f t="shared" si="63"/>
      </c>
      <c r="Q189" s="25">
        <f t="shared" si="64"/>
      </c>
      <c r="R189" s="25">
        <f t="shared" si="65"/>
      </c>
      <c r="S189" s="29">
        <f t="shared" si="66"/>
      </c>
      <c r="T189" s="29">
        <f t="shared" si="67"/>
      </c>
      <c r="U189" s="28">
        <f t="shared" si="68"/>
      </c>
      <c r="V189" s="30">
        <f t="shared" si="69"/>
      </c>
      <c r="W189" s="30">
        <f t="shared" si="70"/>
      </c>
      <c r="X189" s="30">
        <f t="shared" si="71"/>
      </c>
    </row>
    <row r="190" spans="1:24" ht="15">
      <c r="A190" s="63">
        <v>45463</v>
      </c>
      <c r="G190" s="49">
        <f t="shared" si="54"/>
      </c>
      <c r="H190" s="26">
        <f t="shared" si="55"/>
      </c>
      <c r="I190" s="26">
        <f t="shared" si="56"/>
      </c>
      <c r="J190" s="26">
        <f t="shared" si="57"/>
      </c>
      <c r="K190" s="26">
        <f t="shared" si="58"/>
      </c>
      <c r="L190" s="29">
        <f t="shared" si="59"/>
      </c>
      <c r="M190" s="29">
        <f t="shared" si="60"/>
      </c>
      <c r="N190" s="27">
        <f t="shared" si="61"/>
      </c>
      <c r="O190" s="25">
        <f t="shared" si="62"/>
      </c>
      <c r="P190" s="25">
        <f t="shared" si="63"/>
      </c>
      <c r="Q190" s="25">
        <f t="shared" si="64"/>
      </c>
      <c r="R190" s="25">
        <f t="shared" si="65"/>
      </c>
      <c r="S190" s="29">
        <f t="shared" si="66"/>
      </c>
      <c r="T190" s="29">
        <f t="shared" si="67"/>
      </c>
      <c r="U190" s="28">
        <f t="shared" si="68"/>
      </c>
      <c r="V190" s="30">
        <f t="shared" si="69"/>
      </c>
      <c r="W190" s="30">
        <f t="shared" si="70"/>
      </c>
      <c r="X190" s="30">
        <f t="shared" si="71"/>
      </c>
    </row>
    <row r="191" spans="1:24" ht="15">
      <c r="A191" s="63">
        <v>45464</v>
      </c>
      <c r="G191" s="49">
        <f t="shared" si="54"/>
      </c>
      <c r="H191" s="26">
        <f t="shared" si="55"/>
      </c>
      <c r="I191" s="26">
        <f t="shared" si="56"/>
      </c>
      <c r="J191" s="26">
        <f t="shared" si="57"/>
      </c>
      <c r="K191" s="26">
        <f t="shared" si="58"/>
      </c>
      <c r="L191" s="29">
        <f t="shared" si="59"/>
      </c>
      <c r="M191" s="29">
        <f t="shared" si="60"/>
      </c>
      <c r="N191" s="27">
        <f t="shared" si="61"/>
      </c>
      <c r="O191" s="25">
        <f t="shared" si="62"/>
      </c>
      <c r="P191" s="25">
        <f t="shared" si="63"/>
      </c>
      <c r="Q191" s="25">
        <f t="shared" si="64"/>
      </c>
      <c r="R191" s="25">
        <f t="shared" si="65"/>
      </c>
      <c r="S191" s="29">
        <f t="shared" si="66"/>
      </c>
      <c r="T191" s="29">
        <f t="shared" si="67"/>
      </c>
      <c r="U191" s="28">
        <f t="shared" si="68"/>
      </c>
      <c r="V191" s="30">
        <f t="shared" si="69"/>
      </c>
      <c r="W191" s="30">
        <f t="shared" si="70"/>
      </c>
      <c r="X191" s="30">
        <f t="shared" si="71"/>
      </c>
    </row>
    <row r="192" spans="1:24" ht="15">
      <c r="A192" s="63">
        <v>45467</v>
      </c>
      <c r="G192" s="49">
        <f t="shared" si="54"/>
      </c>
      <c r="H192" s="26">
        <f t="shared" si="55"/>
      </c>
      <c r="I192" s="26">
        <f t="shared" si="56"/>
      </c>
      <c r="J192" s="26">
        <f t="shared" si="57"/>
      </c>
      <c r="K192" s="26">
        <f t="shared" si="58"/>
      </c>
      <c r="L192" s="29">
        <f t="shared" si="59"/>
      </c>
      <c r="M192" s="29">
        <f t="shared" si="60"/>
      </c>
      <c r="N192" s="27">
        <f t="shared" si="61"/>
      </c>
      <c r="O192" s="25">
        <f t="shared" si="62"/>
      </c>
      <c r="P192" s="25">
        <f t="shared" si="63"/>
      </c>
      <c r="Q192" s="25">
        <f t="shared" si="64"/>
      </c>
      <c r="R192" s="25">
        <f t="shared" si="65"/>
      </c>
      <c r="S192" s="29">
        <f t="shared" si="66"/>
      </c>
      <c r="T192" s="29">
        <f t="shared" si="67"/>
      </c>
      <c r="U192" s="28">
        <f t="shared" si="68"/>
      </c>
      <c r="V192" s="30">
        <f t="shared" si="69"/>
      </c>
      <c r="W192" s="30">
        <f t="shared" si="70"/>
      </c>
      <c r="X192" s="30">
        <f t="shared" si="71"/>
      </c>
    </row>
    <row r="193" spans="1:24" ht="15">
      <c r="A193" s="63">
        <v>45468</v>
      </c>
      <c r="G193" s="49">
        <f t="shared" si="54"/>
      </c>
      <c r="H193" s="26">
        <f t="shared" si="55"/>
      </c>
      <c r="I193" s="26">
        <f t="shared" si="56"/>
      </c>
      <c r="J193" s="26">
        <f t="shared" si="57"/>
      </c>
      <c r="K193" s="26">
        <f t="shared" si="58"/>
      </c>
      <c r="L193" s="29">
        <f t="shared" si="59"/>
      </c>
      <c r="M193" s="29">
        <f t="shared" si="60"/>
      </c>
      <c r="N193" s="27">
        <f t="shared" si="61"/>
      </c>
      <c r="O193" s="25">
        <f t="shared" si="62"/>
      </c>
      <c r="P193" s="25">
        <f t="shared" si="63"/>
      </c>
      <c r="Q193" s="25">
        <f t="shared" si="64"/>
      </c>
      <c r="R193" s="25">
        <f t="shared" si="65"/>
      </c>
      <c r="S193" s="29">
        <f t="shared" si="66"/>
      </c>
      <c r="T193" s="29">
        <f t="shared" si="67"/>
      </c>
      <c r="U193" s="28">
        <f t="shared" si="68"/>
      </c>
      <c r="V193" s="30">
        <f t="shared" si="69"/>
      </c>
      <c r="W193" s="30">
        <f t="shared" si="70"/>
      </c>
      <c r="X193" s="30">
        <f t="shared" si="71"/>
      </c>
    </row>
    <row r="194" spans="1:24" ht="15">
      <c r="A194" s="63">
        <v>45469</v>
      </c>
      <c r="G194" s="49">
        <f t="shared" si="54"/>
      </c>
      <c r="H194" s="26">
        <f t="shared" si="55"/>
      </c>
      <c r="I194" s="26">
        <f t="shared" si="56"/>
      </c>
      <c r="J194" s="26">
        <f t="shared" si="57"/>
      </c>
      <c r="K194" s="26">
        <f t="shared" si="58"/>
      </c>
      <c r="L194" s="29">
        <f t="shared" si="59"/>
      </c>
      <c r="M194" s="29">
        <f t="shared" si="60"/>
      </c>
      <c r="N194" s="27">
        <f t="shared" si="61"/>
      </c>
      <c r="O194" s="25">
        <f t="shared" si="62"/>
      </c>
      <c r="P194" s="25">
        <f t="shared" si="63"/>
      </c>
      <c r="Q194" s="25">
        <f t="shared" si="64"/>
      </c>
      <c r="R194" s="25">
        <f t="shared" si="65"/>
      </c>
      <c r="S194" s="29">
        <f t="shared" si="66"/>
      </c>
      <c r="T194" s="29">
        <f t="shared" si="67"/>
      </c>
      <c r="U194" s="28">
        <f t="shared" si="68"/>
      </c>
      <c r="V194" s="30">
        <f t="shared" si="69"/>
      </c>
      <c r="W194" s="30">
        <f t="shared" si="70"/>
      </c>
      <c r="X194" s="30">
        <f t="shared" si="71"/>
      </c>
    </row>
    <row r="195" spans="1:24" ht="15">
      <c r="A195" s="63">
        <v>45470</v>
      </c>
      <c r="G195" s="49">
        <f t="shared" si="54"/>
      </c>
      <c r="H195" s="26">
        <f t="shared" si="55"/>
      </c>
      <c r="I195" s="26">
        <f t="shared" si="56"/>
      </c>
      <c r="J195" s="26">
        <f t="shared" si="57"/>
      </c>
      <c r="K195" s="26">
        <f t="shared" si="58"/>
      </c>
      <c r="L195" s="29">
        <f t="shared" si="59"/>
      </c>
      <c r="M195" s="29">
        <f t="shared" si="60"/>
      </c>
      <c r="N195" s="27">
        <f t="shared" si="61"/>
      </c>
      <c r="O195" s="25">
        <f t="shared" si="62"/>
      </c>
      <c r="P195" s="25">
        <f t="shared" si="63"/>
      </c>
      <c r="Q195" s="25">
        <f t="shared" si="64"/>
      </c>
      <c r="R195" s="25">
        <f t="shared" si="65"/>
      </c>
      <c r="S195" s="29">
        <f t="shared" si="66"/>
      </c>
      <c r="T195" s="29">
        <f t="shared" si="67"/>
      </c>
      <c r="U195" s="28">
        <f t="shared" si="68"/>
      </c>
      <c r="V195" s="30">
        <f t="shared" si="69"/>
      </c>
      <c r="W195" s="30">
        <f t="shared" si="70"/>
      </c>
      <c r="X195" s="30">
        <f t="shared" si="71"/>
      </c>
    </row>
    <row r="196" spans="1:24" ht="15">
      <c r="A196" s="63">
        <v>45471</v>
      </c>
      <c r="G196" s="49">
        <f t="shared" si="54"/>
      </c>
      <c r="H196" s="26">
        <f t="shared" si="55"/>
      </c>
      <c r="I196" s="26">
        <f t="shared" si="56"/>
      </c>
      <c r="J196" s="26">
        <f t="shared" si="57"/>
      </c>
      <c r="K196" s="26">
        <f t="shared" si="58"/>
      </c>
      <c r="L196" s="29">
        <f t="shared" si="59"/>
      </c>
      <c r="M196" s="29">
        <f t="shared" si="60"/>
      </c>
      <c r="N196" s="27">
        <f t="shared" si="61"/>
      </c>
      <c r="O196" s="25">
        <f t="shared" si="62"/>
      </c>
      <c r="P196" s="25">
        <f t="shared" si="63"/>
      </c>
      <c r="Q196" s="25">
        <f t="shared" si="64"/>
      </c>
      <c r="R196" s="25">
        <f t="shared" si="65"/>
      </c>
      <c r="S196" s="29">
        <f t="shared" si="66"/>
      </c>
      <c r="T196" s="29">
        <f t="shared" si="67"/>
      </c>
      <c r="U196" s="28">
        <f t="shared" si="68"/>
      </c>
      <c r="V196" s="30">
        <f t="shared" si="69"/>
      </c>
      <c r="W196" s="30">
        <f t="shared" si="70"/>
      </c>
      <c r="X196" s="30">
        <f t="shared" si="71"/>
      </c>
    </row>
    <row r="197" spans="1:24" ht="15">
      <c r="A197" s="63">
        <v>45474</v>
      </c>
      <c r="G197" s="49">
        <f t="shared" si="54"/>
      </c>
      <c r="H197" s="26">
        <f t="shared" si="55"/>
      </c>
      <c r="I197" s="26">
        <f t="shared" si="56"/>
      </c>
      <c r="J197" s="26">
        <f t="shared" si="57"/>
      </c>
      <c r="K197" s="26">
        <f t="shared" si="58"/>
      </c>
      <c r="L197" s="29">
        <f t="shared" si="59"/>
      </c>
      <c r="M197" s="29">
        <f t="shared" si="60"/>
      </c>
      <c r="N197" s="27">
        <f t="shared" si="61"/>
      </c>
      <c r="O197" s="25">
        <f t="shared" si="62"/>
      </c>
      <c r="P197" s="25">
        <f t="shared" si="63"/>
      </c>
      <c r="Q197" s="25">
        <f t="shared" si="64"/>
      </c>
      <c r="R197" s="25">
        <f t="shared" si="65"/>
      </c>
      <c r="S197" s="29">
        <f t="shared" si="66"/>
      </c>
      <c r="T197" s="29">
        <f t="shared" si="67"/>
      </c>
      <c r="U197" s="28">
        <f t="shared" si="68"/>
      </c>
      <c r="V197" s="30">
        <f t="shared" si="69"/>
      </c>
      <c r="W197" s="30">
        <f t="shared" si="70"/>
      </c>
      <c r="X197" s="30">
        <f t="shared" si="71"/>
      </c>
    </row>
    <row r="198" spans="1:24" ht="15">
      <c r="A198" s="63">
        <v>45475</v>
      </c>
      <c r="G198" s="49">
        <f t="shared" si="54"/>
      </c>
      <c r="H198" s="26">
        <f t="shared" si="55"/>
      </c>
      <c r="I198" s="26">
        <f t="shared" si="56"/>
      </c>
      <c r="J198" s="26">
        <f t="shared" si="57"/>
      </c>
      <c r="K198" s="26">
        <f t="shared" si="58"/>
      </c>
      <c r="L198" s="29">
        <f t="shared" si="59"/>
      </c>
      <c r="M198" s="29">
        <f t="shared" si="60"/>
      </c>
      <c r="N198" s="27">
        <f t="shared" si="61"/>
      </c>
      <c r="O198" s="25">
        <f t="shared" si="62"/>
      </c>
      <c r="P198" s="25">
        <f t="shared" si="63"/>
      </c>
      <c r="Q198" s="25">
        <f t="shared" si="64"/>
      </c>
      <c r="R198" s="25">
        <f t="shared" si="65"/>
      </c>
      <c r="S198" s="29">
        <f t="shared" si="66"/>
      </c>
      <c r="T198" s="29">
        <f t="shared" si="67"/>
      </c>
      <c r="U198" s="28">
        <f t="shared" si="68"/>
      </c>
      <c r="V198" s="30">
        <f t="shared" si="69"/>
      </c>
      <c r="W198" s="30">
        <f t="shared" si="70"/>
      </c>
      <c r="X198" s="30">
        <f t="shared" si="71"/>
      </c>
    </row>
    <row r="199" spans="1:24" ht="15">
      <c r="A199" s="63">
        <v>45476</v>
      </c>
      <c r="G199" s="49">
        <f t="shared" si="54"/>
      </c>
      <c r="H199" s="26">
        <f t="shared" si="55"/>
      </c>
      <c r="I199" s="26">
        <f t="shared" si="56"/>
      </c>
      <c r="J199" s="26">
        <f t="shared" si="57"/>
      </c>
      <c r="K199" s="26">
        <f t="shared" si="58"/>
      </c>
      <c r="L199" s="29">
        <f t="shared" si="59"/>
      </c>
      <c r="M199" s="29">
        <f t="shared" si="60"/>
      </c>
      <c r="N199" s="27">
        <f t="shared" si="61"/>
      </c>
      <c r="O199" s="25">
        <f t="shared" si="62"/>
      </c>
      <c r="P199" s="25">
        <f t="shared" si="63"/>
      </c>
      <c r="Q199" s="25">
        <f t="shared" si="64"/>
      </c>
      <c r="R199" s="25">
        <f t="shared" si="65"/>
      </c>
      <c r="S199" s="29">
        <f t="shared" si="66"/>
      </c>
      <c r="T199" s="29">
        <f t="shared" si="67"/>
      </c>
      <c r="U199" s="28">
        <f t="shared" si="68"/>
      </c>
      <c r="V199" s="30">
        <f t="shared" si="69"/>
      </c>
      <c r="W199" s="30">
        <f t="shared" si="70"/>
      </c>
      <c r="X199" s="30">
        <f t="shared" si="71"/>
      </c>
    </row>
    <row r="200" spans="1:24" ht="15">
      <c r="A200" s="63">
        <v>45478</v>
      </c>
      <c r="G200" s="49">
        <f t="shared" si="54"/>
      </c>
      <c r="H200" s="26">
        <f t="shared" si="55"/>
      </c>
      <c r="I200" s="26">
        <f t="shared" si="56"/>
      </c>
      <c r="J200" s="26">
        <f t="shared" si="57"/>
      </c>
      <c r="K200" s="26">
        <f t="shared" si="58"/>
      </c>
      <c r="L200" s="29">
        <f t="shared" si="59"/>
      </c>
      <c r="M200" s="29">
        <f t="shared" si="60"/>
      </c>
      <c r="N200" s="27">
        <f t="shared" si="61"/>
      </c>
      <c r="O200" s="25">
        <f t="shared" si="62"/>
      </c>
      <c r="P200" s="25">
        <f t="shared" si="63"/>
      </c>
      <c r="Q200" s="25">
        <f t="shared" si="64"/>
      </c>
      <c r="R200" s="25">
        <f t="shared" si="65"/>
      </c>
      <c r="S200" s="29">
        <f t="shared" si="66"/>
      </c>
      <c r="T200" s="29">
        <f t="shared" si="67"/>
      </c>
      <c r="U200" s="28">
        <f t="shared" si="68"/>
      </c>
      <c r="V200" s="30">
        <f t="shared" si="69"/>
      </c>
      <c r="W200" s="30">
        <f t="shared" si="70"/>
      </c>
      <c r="X200" s="30">
        <f t="shared" si="71"/>
      </c>
    </row>
    <row r="201" spans="1:24" ht="15">
      <c r="A201" s="63">
        <v>45481</v>
      </c>
      <c r="G201" s="49">
        <f t="shared" si="54"/>
      </c>
      <c r="H201" s="26">
        <f t="shared" si="55"/>
      </c>
      <c r="I201" s="26">
        <f t="shared" si="56"/>
      </c>
      <c r="J201" s="26">
        <f t="shared" si="57"/>
      </c>
      <c r="K201" s="26">
        <f t="shared" si="58"/>
      </c>
      <c r="L201" s="29">
        <f t="shared" si="59"/>
      </c>
      <c r="M201" s="29">
        <f t="shared" si="60"/>
      </c>
      <c r="N201" s="27">
        <f t="shared" si="61"/>
      </c>
      <c r="O201" s="25">
        <f t="shared" si="62"/>
      </c>
      <c r="P201" s="25">
        <f t="shared" si="63"/>
      </c>
      <c r="Q201" s="25">
        <f t="shared" si="64"/>
      </c>
      <c r="R201" s="25">
        <f t="shared" si="65"/>
      </c>
      <c r="S201" s="29">
        <f t="shared" si="66"/>
      </c>
      <c r="T201" s="29">
        <f t="shared" si="67"/>
      </c>
      <c r="U201" s="28">
        <f t="shared" si="68"/>
      </c>
      <c r="V201" s="30">
        <f t="shared" si="69"/>
      </c>
      <c r="W201" s="30">
        <f t="shared" si="70"/>
      </c>
      <c r="X201" s="30">
        <f t="shared" si="71"/>
      </c>
    </row>
    <row r="202" spans="1:24" ht="15">
      <c r="A202" s="63">
        <v>45482</v>
      </c>
      <c r="G202" s="49">
        <f t="shared" si="54"/>
      </c>
      <c r="H202" s="26">
        <f t="shared" si="55"/>
      </c>
      <c r="I202" s="26">
        <f t="shared" si="56"/>
      </c>
      <c r="J202" s="26">
        <f t="shared" si="57"/>
      </c>
      <c r="K202" s="26">
        <f t="shared" si="58"/>
      </c>
      <c r="L202" s="29">
        <f t="shared" si="59"/>
      </c>
      <c r="M202" s="29">
        <f t="shared" si="60"/>
      </c>
      <c r="N202" s="27">
        <f t="shared" si="61"/>
      </c>
      <c r="O202" s="25">
        <f t="shared" si="62"/>
      </c>
      <c r="P202" s="25">
        <f t="shared" si="63"/>
      </c>
      <c r="Q202" s="25">
        <f t="shared" si="64"/>
      </c>
      <c r="R202" s="25">
        <f t="shared" si="65"/>
      </c>
      <c r="S202" s="29">
        <f t="shared" si="66"/>
      </c>
      <c r="T202" s="29">
        <f t="shared" si="67"/>
      </c>
      <c r="U202" s="28">
        <f t="shared" si="68"/>
      </c>
      <c r="V202" s="30">
        <f t="shared" si="69"/>
      </c>
      <c r="W202" s="30">
        <f t="shared" si="70"/>
      </c>
      <c r="X202" s="30">
        <f t="shared" si="71"/>
      </c>
    </row>
    <row r="203" spans="1:24" ht="15">
      <c r="A203" s="63">
        <v>45483</v>
      </c>
      <c r="G203" s="49">
        <f t="shared" si="54"/>
      </c>
      <c r="H203" s="26">
        <f t="shared" si="55"/>
      </c>
      <c r="I203" s="26">
        <f t="shared" si="56"/>
      </c>
      <c r="J203" s="26">
        <f t="shared" si="57"/>
      </c>
      <c r="K203" s="26">
        <f t="shared" si="58"/>
      </c>
      <c r="L203" s="29">
        <f t="shared" si="59"/>
      </c>
      <c r="M203" s="29">
        <f t="shared" si="60"/>
      </c>
      <c r="N203" s="27">
        <f t="shared" si="61"/>
      </c>
      <c r="O203" s="25">
        <f t="shared" si="62"/>
      </c>
      <c r="P203" s="25">
        <f t="shared" si="63"/>
      </c>
      <c r="Q203" s="25">
        <f t="shared" si="64"/>
      </c>
      <c r="R203" s="25">
        <f t="shared" si="65"/>
      </c>
      <c r="S203" s="29">
        <f t="shared" si="66"/>
      </c>
      <c r="T203" s="29">
        <f t="shared" si="67"/>
      </c>
      <c r="U203" s="28">
        <f t="shared" si="68"/>
      </c>
      <c r="V203" s="30">
        <f t="shared" si="69"/>
      </c>
      <c r="W203" s="30">
        <f t="shared" si="70"/>
      </c>
      <c r="X203" s="30">
        <f t="shared" si="71"/>
      </c>
    </row>
    <row r="204" spans="1:24" ht="15">
      <c r="A204" s="63">
        <v>45484</v>
      </c>
      <c r="G204" s="49">
        <f t="shared" si="54"/>
      </c>
      <c r="H204" s="26">
        <f t="shared" si="55"/>
      </c>
      <c r="I204" s="26">
        <f t="shared" si="56"/>
      </c>
      <c r="J204" s="26">
        <f t="shared" si="57"/>
      </c>
      <c r="K204" s="26">
        <f t="shared" si="58"/>
      </c>
      <c r="L204" s="29">
        <f t="shared" si="59"/>
      </c>
      <c r="M204" s="29">
        <f t="shared" si="60"/>
      </c>
      <c r="N204" s="27">
        <f t="shared" si="61"/>
      </c>
      <c r="O204" s="25">
        <f t="shared" si="62"/>
      </c>
      <c r="P204" s="25">
        <f t="shared" si="63"/>
      </c>
      <c r="Q204" s="25">
        <f t="shared" si="64"/>
      </c>
      <c r="R204" s="25">
        <f t="shared" si="65"/>
      </c>
      <c r="S204" s="29">
        <f t="shared" si="66"/>
      </c>
      <c r="T204" s="29">
        <f t="shared" si="67"/>
      </c>
      <c r="U204" s="28">
        <f t="shared" si="68"/>
      </c>
      <c r="V204" s="30">
        <f t="shared" si="69"/>
      </c>
      <c r="W204" s="30">
        <f t="shared" si="70"/>
      </c>
      <c r="X204" s="30">
        <f t="shared" si="71"/>
      </c>
    </row>
    <row r="205" spans="1:24" ht="15">
      <c r="A205" s="63">
        <v>45485</v>
      </c>
      <c r="G205" s="49">
        <f t="shared" si="54"/>
      </c>
      <c r="H205" s="26">
        <f t="shared" si="55"/>
      </c>
      <c r="I205" s="26">
        <f t="shared" si="56"/>
      </c>
      <c r="J205" s="26">
        <f t="shared" si="57"/>
      </c>
      <c r="K205" s="26">
        <f t="shared" si="58"/>
      </c>
      <c r="L205" s="29">
        <f t="shared" si="59"/>
      </c>
      <c r="M205" s="29">
        <f t="shared" si="60"/>
      </c>
      <c r="N205" s="27">
        <f t="shared" si="61"/>
      </c>
      <c r="O205" s="25">
        <f t="shared" si="62"/>
      </c>
      <c r="P205" s="25">
        <f t="shared" si="63"/>
      </c>
      <c r="Q205" s="25">
        <f t="shared" si="64"/>
      </c>
      <c r="R205" s="25">
        <f t="shared" si="65"/>
      </c>
      <c r="S205" s="29">
        <f t="shared" si="66"/>
      </c>
      <c r="T205" s="29">
        <f t="shared" si="67"/>
      </c>
      <c r="U205" s="28">
        <f t="shared" si="68"/>
      </c>
      <c r="V205" s="30">
        <f t="shared" si="69"/>
      </c>
      <c r="W205" s="30">
        <f t="shared" si="70"/>
      </c>
      <c r="X205" s="30">
        <f t="shared" si="71"/>
      </c>
    </row>
    <row r="206" spans="1:24" ht="15">
      <c r="A206" s="63">
        <v>45488</v>
      </c>
      <c r="G206" s="49">
        <f t="shared" si="54"/>
      </c>
      <c r="H206" s="26">
        <f t="shared" si="55"/>
      </c>
      <c r="I206" s="26">
        <f t="shared" si="56"/>
      </c>
      <c r="J206" s="26">
        <f t="shared" si="57"/>
      </c>
      <c r="K206" s="26">
        <f t="shared" si="58"/>
      </c>
      <c r="L206" s="29">
        <f t="shared" si="59"/>
      </c>
      <c r="M206" s="29">
        <f t="shared" si="60"/>
      </c>
      <c r="N206" s="27">
        <f t="shared" si="61"/>
      </c>
      <c r="O206" s="25">
        <f t="shared" si="62"/>
      </c>
      <c r="P206" s="25">
        <f t="shared" si="63"/>
      </c>
      <c r="Q206" s="25">
        <f t="shared" si="64"/>
      </c>
      <c r="R206" s="25">
        <f t="shared" si="65"/>
      </c>
      <c r="S206" s="29">
        <f t="shared" si="66"/>
      </c>
      <c r="T206" s="29">
        <f t="shared" si="67"/>
      </c>
      <c r="U206" s="28">
        <f t="shared" si="68"/>
      </c>
      <c r="V206" s="30">
        <f t="shared" si="69"/>
      </c>
      <c r="W206" s="30">
        <f t="shared" si="70"/>
      </c>
      <c r="X206" s="30">
        <f t="shared" si="71"/>
      </c>
    </row>
    <row r="207" spans="1:24" ht="15">
      <c r="A207" s="63">
        <v>45489</v>
      </c>
      <c r="G207" s="49">
        <f t="shared" si="54"/>
      </c>
      <c r="H207" s="26">
        <f t="shared" si="55"/>
      </c>
      <c r="I207" s="26">
        <f t="shared" si="56"/>
      </c>
      <c r="J207" s="26">
        <f t="shared" si="57"/>
      </c>
      <c r="K207" s="26">
        <f t="shared" si="58"/>
      </c>
      <c r="L207" s="29">
        <f t="shared" si="59"/>
      </c>
      <c r="M207" s="29">
        <f t="shared" si="60"/>
      </c>
      <c r="N207" s="27">
        <f t="shared" si="61"/>
      </c>
      <c r="O207" s="25">
        <f t="shared" si="62"/>
      </c>
      <c r="P207" s="25">
        <f t="shared" si="63"/>
      </c>
      <c r="Q207" s="25">
        <f t="shared" si="64"/>
      </c>
      <c r="R207" s="25">
        <f t="shared" si="65"/>
      </c>
      <c r="S207" s="29">
        <f t="shared" si="66"/>
      </c>
      <c r="T207" s="29">
        <f t="shared" si="67"/>
      </c>
      <c r="U207" s="28">
        <f t="shared" si="68"/>
      </c>
      <c r="V207" s="30">
        <f t="shared" si="69"/>
      </c>
      <c r="W207" s="30">
        <f t="shared" si="70"/>
      </c>
      <c r="X207" s="30">
        <f t="shared" si="71"/>
      </c>
    </row>
    <row r="208" spans="1:24" ht="15">
      <c r="A208" s="63">
        <v>45490</v>
      </c>
      <c r="G208" s="49">
        <f t="shared" si="54"/>
      </c>
      <c r="H208" s="26">
        <f t="shared" si="55"/>
      </c>
      <c r="I208" s="26">
        <f t="shared" si="56"/>
      </c>
      <c r="J208" s="26">
        <f t="shared" si="57"/>
      </c>
      <c r="K208" s="26">
        <f t="shared" si="58"/>
      </c>
      <c r="L208" s="29">
        <f t="shared" si="59"/>
      </c>
      <c r="M208" s="29">
        <f t="shared" si="60"/>
      </c>
      <c r="N208" s="27">
        <f t="shared" si="61"/>
      </c>
      <c r="O208" s="25">
        <f t="shared" si="62"/>
      </c>
      <c r="P208" s="25">
        <f t="shared" si="63"/>
      </c>
      <c r="Q208" s="25">
        <f t="shared" si="64"/>
      </c>
      <c r="R208" s="25">
        <f t="shared" si="65"/>
      </c>
      <c r="S208" s="29">
        <f t="shared" si="66"/>
      </c>
      <c r="T208" s="29">
        <f t="shared" si="67"/>
      </c>
      <c r="U208" s="28">
        <f t="shared" si="68"/>
      </c>
      <c r="V208" s="30">
        <f t="shared" si="69"/>
      </c>
      <c r="W208" s="30">
        <f t="shared" si="70"/>
      </c>
      <c r="X208" s="30">
        <f t="shared" si="71"/>
      </c>
    </row>
    <row r="209" spans="1:24" ht="15">
      <c r="A209" s="63">
        <v>45491</v>
      </c>
      <c r="G209" s="49">
        <f t="shared" si="54"/>
      </c>
      <c r="H209" s="26">
        <f t="shared" si="55"/>
      </c>
      <c r="I209" s="26">
        <f t="shared" si="56"/>
      </c>
      <c r="J209" s="26">
        <f t="shared" si="57"/>
      </c>
      <c r="K209" s="26">
        <f t="shared" si="58"/>
      </c>
      <c r="L209" s="29">
        <f t="shared" si="59"/>
      </c>
      <c r="M209" s="29">
        <f t="shared" si="60"/>
      </c>
      <c r="N209" s="27">
        <f t="shared" si="61"/>
      </c>
      <c r="O209" s="25">
        <f t="shared" si="62"/>
      </c>
      <c r="P209" s="25">
        <f t="shared" si="63"/>
      </c>
      <c r="Q209" s="25">
        <f t="shared" si="64"/>
      </c>
      <c r="R209" s="25">
        <f t="shared" si="65"/>
      </c>
      <c r="S209" s="29">
        <f t="shared" si="66"/>
      </c>
      <c r="T209" s="29">
        <f t="shared" si="67"/>
      </c>
      <c r="U209" s="28">
        <f t="shared" si="68"/>
      </c>
      <c r="V209" s="30">
        <f t="shared" si="69"/>
      </c>
      <c r="W209" s="30">
        <f t="shared" si="70"/>
      </c>
      <c r="X209" s="30">
        <f t="shared" si="71"/>
      </c>
    </row>
    <row r="210" spans="1:24" ht="15">
      <c r="A210" s="63">
        <v>45492</v>
      </c>
      <c r="G210" s="49">
        <f t="shared" si="54"/>
      </c>
      <c r="H210" s="26">
        <f t="shared" si="55"/>
      </c>
      <c r="I210" s="26">
        <f t="shared" si="56"/>
      </c>
      <c r="J210" s="26">
        <f t="shared" si="57"/>
      </c>
      <c r="K210" s="26">
        <f t="shared" si="58"/>
      </c>
      <c r="L210" s="29">
        <f t="shared" si="59"/>
      </c>
      <c r="M210" s="29">
        <f t="shared" si="60"/>
      </c>
      <c r="N210" s="27">
        <f t="shared" si="61"/>
      </c>
      <c r="O210" s="25">
        <f t="shared" si="62"/>
      </c>
      <c r="P210" s="25">
        <f t="shared" si="63"/>
      </c>
      <c r="Q210" s="25">
        <f t="shared" si="64"/>
      </c>
      <c r="R210" s="25">
        <f t="shared" si="65"/>
      </c>
      <c r="S210" s="29">
        <f t="shared" si="66"/>
      </c>
      <c r="T210" s="29">
        <f t="shared" si="67"/>
      </c>
      <c r="U210" s="28">
        <f t="shared" si="68"/>
      </c>
      <c r="V210" s="30">
        <f t="shared" si="69"/>
      </c>
      <c r="W210" s="30">
        <f t="shared" si="70"/>
      </c>
      <c r="X210" s="30">
        <f t="shared" si="71"/>
      </c>
    </row>
    <row r="211" spans="1:24" ht="15">
      <c r="A211" s="63">
        <v>45495</v>
      </c>
      <c r="G211" s="49">
        <f t="shared" si="54"/>
      </c>
      <c r="H211" s="26">
        <f t="shared" si="55"/>
      </c>
      <c r="I211" s="26">
        <f t="shared" si="56"/>
      </c>
      <c r="J211" s="26">
        <f t="shared" si="57"/>
      </c>
      <c r="K211" s="26">
        <f t="shared" si="58"/>
      </c>
      <c r="L211" s="29">
        <f t="shared" si="59"/>
      </c>
      <c r="M211" s="29">
        <f t="shared" si="60"/>
      </c>
      <c r="N211" s="27">
        <f t="shared" si="61"/>
      </c>
      <c r="O211" s="25">
        <f t="shared" si="62"/>
      </c>
      <c r="P211" s="25">
        <f t="shared" si="63"/>
      </c>
      <c r="Q211" s="25">
        <f t="shared" si="64"/>
      </c>
      <c r="R211" s="25">
        <f t="shared" si="65"/>
      </c>
      <c r="S211" s="29">
        <f t="shared" si="66"/>
      </c>
      <c r="T211" s="29">
        <f t="shared" si="67"/>
      </c>
      <c r="U211" s="28">
        <f t="shared" si="68"/>
      </c>
      <c r="V211" s="30">
        <f t="shared" si="69"/>
      </c>
      <c r="W211" s="30">
        <f t="shared" si="70"/>
      </c>
      <c r="X211" s="30">
        <f t="shared" si="71"/>
      </c>
    </row>
    <row r="212" spans="1:24" ht="15">
      <c r="A212" s="63">
        <v>45496</v>
      </c>
      <c r="G212" s="49">
        <f t="shared" si="54"/>
      </c>
      <c r="H212" s="26">
        <f t="shared" si="55"/>
      </c>
      <c r="I212" s="26">
        <f t="shared" si="56"/>
      </c>
      <c r="J212" s="26">
        <f t="shared" si="57"/>
      </c>
      <c r="K212" s="26">
        <f t="shared" si="58"/>
      </c>
      <c r="L212" s="29">
        <f t="shared" si="59"/>
      </c>
      <c r="M212" s="29">
        <f t="shared" si="60"/>
      </c>
      <c r="N212" s="27">
        <f t="shared" si="61"/>
      </c>
      <c r="O212" s="25">
        <f t="shared" si="62"/>
      </c>
      <c r="P212" s="25">
        <f t="shared" si="63"/>
      </c>
      <c r="Q212" s="25">
        <f t="shared" si="64"/>
      </c>
      <c r="R212" s="25">
        <f t="shared" si="65"/>
      </c>
      <c r="S212" s="29">
        <f t="shared" si="66"/>
      </c>
      <c r="T212" s="29">
        <f t="shared" si="67"/>
      </c>
      <c r="U212" s="28">
        <f t="shared" si="68"/>
      </c>
      <c r="V212" s="30">
        <f t="shared" si="69"/>
      </c>
      <c r="W212" s="30">
        <f t="shared" si="70"/>
      </c>
      <c r="X212" s="30">
        <f t="shared" si="71"/>
      </c>
    </row>
    <row r="213" spans="1:24" ht="15">
      <c r="A213" s="63">
        <v>45497</v>
      </c>
      <c r="G213" s="49">
        <f aca="true" t="shared" si="72" ref="G213:G268">IF(B213&gt;0,+B213-C213,"")</f>
      </c>
      <c r="H213" s="26">
        <f aca="true" t="shared" si="73" ref="H213:H268">IF(B213&gt;0,0.1*G213+0.9*H212,"")</f>
      </c>
      <c r="I213" s="26">
        <f aca="true" t="shared" si="74" ref="I213:I268">IF(B213&gt;0,0.05*G213+0.95*I212,"")</f>
      </c>
      <c r="J213" s="26">
        <f aca="true" t="shared" si="75" ref="J213:J268">IF(B213&gt;0,+H213-I213,"")</f>
      </c>
      <c r="K213" s="26">
        <f aca="true" t="shared" si="76" ref="K213:K268">IF(B213&gt;0,+K212+J213,"")</f>
      </c>
      <c r="L213" s="29">
        <f aca="true" t="shared" si="77" ref="L213:L268">IF(B213&gt;0,+H213+J213,"")</f>
      </c>
      <c r="M213" s="29">
        <f aca="true" t="shared" si="78" ref="M213:M268">IF(B213&gt;0,19*I213-18*H213,"")</f>
      </c>
      <c r="N213" s="27">
        <f aca="true" t="shared" si="79" ref="N213:N268">IF(B213&gt;0,+D213-E213,"")</f>
      </c>
      <c r="O213" s="25">
        <f aca="true" t="shared" si="80" ref="O213:O268">IF(B213&gt;0,0.1*N213+0.9*O212,"")</f>
      </c>
      <c r="P213" s="25">
        <f aca="true" t="shared" si="81" ref="P213:P268">IF(B213&gt;0,0.05*N213+0.95*P212,"")</f>
      </c>
      <c r="Q213" s="25">
        <f aca="true" t="shared" si="82" ref="Q213:Q268">IF(B213&gt;0,+O213-P213,"")</f>
      </c>
      <c r="R213" s="25">
        <f aca="true" t="shared" si="83" ref="R213:R268">IF(B213&gt;0,+R212+Q213,"")</f>
      </c>
      <c r="S213" s="29">
        <f aca="true" t="shared" si="84" ref="S213:S268">IF(B213&gt;0,+O213+Q213,"")</f>
      </c>
      <c r="T213" s="29">
        <f aca="true" t="shared" si="85" ref="T213:T268">IF(B213&gt;0,19*P213-18*O213,"")</f>
      </c>
      <c r="U213" s="28">
        <f aca="true" t="shared" si="86" ref="U213:U268">IF(B213&gt;0,0.1*F213+0.9*U212,"")</f>
      </c>
      <c r="V213" s="30">
        <f aca="true" t="shared" si="87" ref="V213:V268">IF(B213&gt;0,0.05*F213+0.95*V212,"")</f>
      </c>
      <c r="W213" s="30">
        <f aca="true" t="shared" si="88" ref="W213:W268">IF(B213&gt;0,+U213-V213,"")</f>
      </c>
      <c r="X213" s="30">
        <f aca="true" t="shared" si="89" ref="X213:X268">IF(B213&gt;0,+U213+W213,"")</f>
      </c>
    </row>
    <row r="214" spans="1:24" ht="15">
      <c r="A214" s="63">
        <v>45498</v>
      </c>
      <c r="G214" s="49">
        <f t="shared" si="72"/>
      </c>
      <c r="H214" s="26">
        <f t="shared" si="73"/>
      </c>
      <c r="I214" s="26">
        <f t="shared" si="74"/>
      </c>
      <c r="J214" s="26">
        <f t="shared" si="75"/>
      </c>
      <c r="K214" s="26">
        <f t="shared" si="76"/>
      </c>
      <c r="L214" s="29">
        <f t="shared" si="77"/>
      </c>
      <c r="M214" s="29">
        <f t="shared" si="78"/>
      </c>
      <c r="N214" s="27">
        <f t="shared" si="79"/>
      </c>
      <c r="O214" s="25">
        <f t="shared" si="80"/>
      </c>
      <c r="P214" s="25">
        <f t="shared" si="81"/>
      </c>
      <c r="Q214" s="25">
        <f t="shared" si="82"/>
      </c>
      <c r="R214" s="25">
        <f t="shared" si="83"/>
      </c>
      <c r="S214" s="29">
        <f t="shared" si="84"/>
      </c>
      <c r="T214" s="29">
        <f t="shared" si="85"/>
      </c>
      <c r="U214" s="28">
        <f t="shared" si="86"/>
      </c>
      <c r="V214" s="30">
        <f t="shared" si="87"/>
      </c>
      <c r="W214" s="30">
        <f t="shared" si="88"/>
      </c>
      <c r="X214" s="30">
        <f t="shared" si="89"/>
      </c>
    </row>
    <row r="215" spans="1:24" ht="15">
      <c r="A215" s="63">
        <v>45499</v>
      </c>
      <c r="G215" s="49">
        <f t="shared" si="72"/>
      </c>
      <c r="H215" s="26">
        <f t="shared" si="73"/>
      </c>
      <c r="I215" s="26">
        <f t="shared" si="74"/>
      </c>
      <c r="J215" s="26">
        <f t="shared" si="75"/>
      </c>
      <c r="K215" s="26">
        <f t="shared" si="76"/>
      </c>
      <c r="L215" s="29">
        <f t="shared" si="77"/>
      </c>
      <c r="M215" s="29">
        <f t="shared" si="78"/>
      </c>
      <c r="N215" s="27">
        <f t="shared" si="79"/>
      </c>
      <c r="O215" s="25">
        <f t="shared" si="80"/>
      </c>
      <c r="P215" s="25">
        <f t="shared" si="81"/>
      </c>
      <c r="Q215" s="25">
        <f t="shared" si="82"/>
      </c>
      <c r="R215" s="25">
        <f t="shared" si="83"/>
      </c>
      <c r="S215" s="29">
        <f t="shared" si="84"/>
      </c>
      <c r="T215" s="29">
        <f t="shared" si="85"/>
      </c>
      <c r="U215" s="28">
        <f t="shared" si="86"/>
      </c>
      <c r="V215" s="30">
        <f t="shared" si="87"/>
      </c>
      <c r="W215" s="30">
        <f t="shared" si="88"/>
      </c>
      <c r="X215" s="30">
        <f t="shared" si="89"/>
      </c>
    </row>
    <row r="216" spans="1:24" ht="15">
      <c r="A216" s="63">
        <v>45502</v>
      </c>
      <c r="G216" s="49">
        <f t="shared" si="72"/>
      </c>
      <c r="H216" s="26">
        <f t="shared" si="73"/>
      </c>
      <c r="I216" s="26">
        <f t="shared" si="74"/>
      </c>
      <c r="J216" s="26">
        <f t="shared" si="75"/>
      </c>
      <c r="K216" s="26">
        <f t="shared" si="76"/>
      </c>
      <c r="L216" s="29">
        <f t="shared" si="77"/>
      </c>
      <c r="M216" s="29">
        <f t="shared" si="78"/>
      </c>
      <c r="N216" s="27">
        <f t="shared" si="79"/>
      </c>
      <c r="O216" s="25">
        <f t="shared" si="80"/>
      </c>
      <c r="P216" s="25">
        <f t="shared" si="81"/>
      </c>
      <c r="Q216" s="25">
        <f t="shared" si="82"/>
      </c>
      <c r="R216" s="25">
        <f t="shared" si="83"/>
      </c>
      <c r="S216" s="29">
        <f t="shared" si="84"/>
      </c>
      <c r="T216" s="29">
        <f t="shared" si="85"/>
      </c>
      <c r="U216" s="28">
        <f t="shared" si="86"/>
      </c>
      <c r="V216" s="30">
        <f t="shared" si="87"/>
      </c>
      <c r="W216" s="30">
        <f t="shared" si="88"/>
      </c>
      <c r="X216" s="30">
        <f t="shared" si="89"/>
      </c>
    </row>
    <row r="217" spans="1:24" ht="15">
      <c r="A217" s="63">
        <v>45503</v>
      </c>
      <c r="G217" s="49">
        <f t="shared" si="72"/>
      </c>
      <c r="H217" s="26">
        <f t="shared" si="73"/>
      </c>
      <c r="I217" s="26">
        <f t="shared" si="74"/>
      </c>
      <c r="J217" s="26">
        <f t="shared" si="75"/>
      </c>
      <c r="K217" s="26">
        <f t="shared" si="76"/>
      </c>
      <c r="L217" s="29">
        <f t="shared" si="77"/>
      </c>
      <c r="M217" s="29">
        <f t="shared" si="78"/>
      </c>
      <c r="N217" s="27">
        <f t="shared" si="79"/>
      </c>
      <c r="O217" s="25">
        <f t="shared" si="80"/>
      </c>
      <c r="P217" s="25">
        <f t="shared" si="81"/>
      </c>
      <c r="Q217" s="25">
        <f t="shared" si="82"/>
      </c>
      <c r="R217" s="25">
        <f t="shared" si="83"/>
      </c>
      <c r="S217" s="29">
        <f t="shared" si="84"/>
      </c>
      <c r="T217" s="29">
        <f t="shared" si="85"/>
      </c>
      <c r="U217" s="28">
        <f t="shared" si="86"/>
      </c>
      <c r="V217" s="30">
        <f t="shared" si="87"/>
      </c>
      <c r="W217" s="30">
        <f t="shared" si="88"/>
      </c>
      <c r="X217" s="30">
        <f t="shared" si="89"/>
      </c>
    </row>
    <row r="218" spans="1:24" ht="15">
      <c r="A218" s="63">
        <v>45504</v>
      </c>
      <c r="G218" s="49">
        <f t="shared" si="72"/>
      </c>
      <c r="H218" s="26">
        <f t="shared" si="73"/>
      </c>
      <c r="I218" s="26">
        <f t="shared" si="74"/>
      </c>
      <c r="J218" s="26">
        <f t="shared" si="75"/>
      </c>
      <c r="K218" s="26">
        <f t="shared" si="76"/>
      </c>
      <c r="L218" s="29">
        <f t="shared" si="77"/>
      </c>
      <c r="M218" s="29">
        <f t="shared" si="78"/>
      </c>
      <c r="N218" s="27">
        <f t="shared" si="79"/>
      </c>
      <c r="O218" s="25">
        <f t="shared" si="80"/>
      </c>
      <c r="P218" s="25">
        <f t="shared" si="81"/>
      </c>
      <c r="Q218" s="25">
        <f t="shared" si="82"/>
      </c>
      <c r="R218" s="25">
        <f t="shared" si="83"/>
      </c>
      <c r="S218" s="29">
        <f t="shared" si="84"/>
      </c>
      <c r="T218" s="29">
        <f t="shared" si="85"/>
      </c>
      <c r="U218" s="28">
        <f t="shared" si="86"/>
      </c>
      <c r="V218" s="30">
        <f t="shared" si="87"/>
      </c>
      <c r="W218" s="30">
        <f t="shared" si="88"/>
      </c>
      <c r="X218" s="30">
        <f t="shared" si="89"/>
      </c>
    </row>
    <row r="219" spans="1:24" ht="15">
      <c r="A219" s="63">
        <v>45505</v>
      </c>
      <c r="G219" s="49">
        <f t="shared" si="72"/>
      </c>
      <c r="H219" s="26">
        <f t="shared" si="73"/>
      </c>
      <c r="I219" s="26">
        <f t="shared" si="74"/>
      </c>
      <c r="J219" s="26">
        <f t="shared" si="75"/>
      </c>
      <c r="K219" s="26">
        <f t="shared" si="76"/>
      </c>
      <c r="L219" s="29">
        <f t="shared" si="77"/>
      </c>
      <c r="M219" s="29">
        <f t="shared" si="78"/>
      </c>
      <c r="N219" s="27">
        <f t="shared" si="79"/>
      </c>
      <c r="O219" s="25">
        <f t="shared" si="80"/>
      </c>
      <c r="P219" s="25">
        <f t="shared" si="81"/>
      </c>
      <c r="Q219" s="25">
        <f t="shared" si="82"/>
      </c>
      <c r="R219" s="25">
        <f t="shared" si="83"/>
      </c>
      <c r="S219" s="29">
        <f t="shared" si="84"/>
      </c>
      <c r="T219" s="29">
        <f t="shared" si="85"/>
      </c>
      <c r="U219" s="28">
        <f t="shared" si="86"/>
      </c>
      <c r="V219" s="30">
        <f t="shared" si="87"/>
      </c>
      <c r="W219" s="30">
        <f t="shared" si="88"/>
      </c>
      <c r="X219" s="30">
        <f t="shared" si="89"/>
      </c>
    </row>
    <row r="220" spans="1:24" ht="15">
      <c r="A220" s="63">
        <v>45506</v>
      </c>
      <c r="G220" s="49">
        <f t="shared" si="72"/>
      </c>
      <c r="H220" s="26">
        <f t="shared" si="73"/>
      </c>
      <c r="I220" s="26">
        <f t="shared" si="74"/>
      </c>
      <c r="J220" s="26">
        <f t="shared" si="75"/>
      </c>
      <c r="K220" s="26">
        <f t="shared" si="76"/>
      </c>
      <c r="L220" s="29">
        <f t="shared" si="77"/>
      </c>
      <c r="M220" s="29">
        <f t="shared" si="78"/>
      </c>
      <c r="N220" s="27">
        <f t="shared" si="79"/>
      </c>
      <c r="O220" s="25">
        <f t="shared" si="80"/>
      </c>
      <c r="P220" s="25">
        <f t="shared" si="81"/>
      </c>
      <c r="Q220" s="25">
        <f t="shared" si="82"/>
      </c>
      <c r="R220" s="25">
        <f t="shared" si="83"/>
      </c>
      <c r="S220" s="29">
        <f t="shared" si="84"/>
      </c>
      <c r="T220" s="29">
        <f t="shared" si="85"/>
      </c>
      <c r="U220" s="28">
        <f t="shared" si="86"/>
      </c>
      <c r="V220" s="30">
        <f t="shared" si="87"/>
      </c>
      <c r="W220" s="30">
        <f t="shared" si="88"/>
      </c>
      <c r="X220" s="30">
        <f t="shared" si="89"/>
      </c>
    </row>
    <row r="221" spans="1:24" ht="15">
      <c r="A221" s="63">
        <v>45509</v>
      </c>
      <c r="G221" s="49">
        <f t="shared" si="72"/>
      </c>
      <c r="H221" s="26">
        <f t="shared" si="73"/>
      </c>
      <c r="I221" s="26">
        <f t="shared" si="74"/>
      </c>
      <c r="J221" s="26">
        <f t="shared" si="75"/>
      </c>
      <c r="K221" s="26">
        <f t="shared" si="76"/>
      </c>
      <c r="L221" s="29">
        <f t="shared" si="77"/>
      </c>
      <c r="M221" s="29">
        <f t="shared" si="78"/>
      </c>
      <c r="N221" s="27">
        <f t="shared" si="79"/>
      </c>
      <c r="O221" s="25">
        <f t="shared" si="80"/>
      </c>
      <c r="P221" s="25">
        <f t="shared" si="81"/>
      </c>
      <c r="Q221" s="25">
        <f t="shared" si="82"/>
      </c>
      <c r="R221" s="25">
        <f t="shared" si="83"/>
      </c>
      <c r="S221" s="29">
        <f t="shared" si="84"/>
      </c>
      <c r="T221" s="29">
        <f t="shared" si="85"/>
      </c>
      <c r="U221" s="28">
        <f t="shared" si="86"/>
      </c>
      <c r="V221" s="30">
        <f t="shared" si="87"/>
      </c>
      <c r="W221" s="30">
        <f t="shared" si="88"/>
      </c>
      <c r="X221" s="30">
        <f t="shared" si="89"/>
      </c>
    </row>
    <row r="222" spans="1:24" ht="15">
      <c r="A222" s="63">
        <v>45510</v>
      </c>
      <c r="G222" s="49">
        <f t="shared" si="72"/>
      </c>
      <c r="H222" s="26">
        <f t="shared" si="73"/>
      </c>
      <c r="I222" s="26">
        <f t="shared" si="74"/>
      </c>
      <c r="J222" s="26">
        <f t="shared" si="75"/>
      </c>
      <c r="K222" s="26">
        <f t="shared" si="76"/>
      </c>
      <c r="L222" s="29">
        <f t="shared" si="77"/>
      </c>
      <c r="M222" s="29">
        <f t="shared" si="78"/>
      </c>
      <c r="N222" s="27">
        <f t="shared" si="79"/>
      </c>
      <c r="O222" s="25">
        <f t="shared" si="80"/>
      </c>
      <c r="P222" s="25">
        <f t="shared" si="81"/>
      </c>
      <c r="Q222" s="25">
        <f t="shared" si="82"/>
      </c>
      <c r="R222" s="25">
        <f t="shared" si="83"/>
      </c>
      <c r="S222" s="29">
        <f t="shared" si="84"/>
      </c>
      <c r="T222" s="29">
        <f t="shared" si="85"/>
      </c>
      <c r="U222" s="28">
        <f t="shared" si="86"/>
      </c>
      <c r="V222" s="30">
        <f t="shared" si="87"/>
      </c>
      <c r="W222" s="30">
        <f t="shared" si="88"/>
      </c>
      <c r="X222" s="30">
        <f t="shared" si="89"/>
      </c>
    </row>
    <row r="223" spans="1:24" ht="15">
      <c r="A223" s="63">
        <v>45511</v>
      </c>
      <c r="G223" s="49">
        <f t="shared" si="72"/>
      </c>
      <c r="H223" s="26">
        <f t="shared" si="73"/>
      </c>
      <c r="I223" s="26">
        <f t="shared" si="74"/>
      </c>
      <c r="J223" s="26">
        <f t="shared" si="75"/>
      </c>
      <c r="K223" s="26">
        <f t="shared" si="76"/>
      </c>
      <c r="L223" s="29">
        <f t="shared" si="77"/>
      </c>
      <c r="M223" s="29">
        <f t="shared" si="78"/>
      </c>
      <c r="N223" s="27">
        <f t="shared" si="79"/>
      </c>
      <c r="O223" s="25">
        <f t="shared" si="80"/>
      </c>
      <c r="P223" s="25">
        <f t="shared" si="81"/>
      </c>
      <c r="Q223" s="25">
        <f t="shared" si="82"/>
      </c>
      <c r="R223" s="25">
        <f t="shared" si="83"/>
      </c>
      <c r="S223" s="29">
        <f t="shared" si="84"/>
      </c>
      <c r="T223" s="29">
        <f t="shared" si="85"/>
      </c>
      <c r="U223" s="28">
        <f t="shared" si="86"/>
      </c>
      <c r="V223" s="30">
        <f t="shared" si="87"/>
      </c>
      <c r="W223" s="30">
        <f t="shared" si="88"/>
      </c>
      <c r="X223" s="30">
        <f t="shared" si="89"/>
      </c>
    </row>
    <row r="224" spans="1:24" ht="15">
      <c r="A224" s="63">
        <v>45512</v>
      </c>
      <c r="G224" s="49">
        <f t="shared" si="72"/>
      </c>
      <c r="H224" s="26">
        <f t="shared" si="73"/>
      </c>
      <c r="I224" s="26">
        <f t="shared" si="74"/>
      </c>
      <c r="J224" s="26">
        <f t="shared" si="75"/>
      </c>
      <c r="K224" s="26">
        <f t="shared" si="76"/>
      </c>
      <c r="L224" s="29">
        <f t="shared" si="77"/>
      </c>
      <c r="M224" s="29">
        <f t="shared" si="78"/>
      </c>
      <c r="N224" s="27">
        <f t="shared" si="79"/>
      </c>
      <c r="O224" s="25">
        <f t="shared" si="80"/>
      </c>
      <c r="P224" s="25">
        <f t="shared" si="81"/>
      </c>
      <c r="Q224" s="25">
        <f t="shared" si="82"/>
      </c>
      <c r="R224" s="25">
        <f t="shared" si="83"/>
      </c>
      <c r="S224" s="29">
        <f t="shared" si="84"/>
      </c>
      <c r="T224" s="29">
        <f t="shared" si="85"/>
      </c>
      <c r="U224" s="28">
        <f t="shared" si="86"/>
      </c>
      <c r="V224" s="30">
        <f t="shared" si="87"/>
      </c>
      <c r="W224" s="30">
        <f t="shared" si="88"/>
      </c>
      <c r="X224" s="30">
        <f t="shared" si="89"/>
      </c>
    </row>
    <row r="225" spans="1:24" ht="15">
      <c r="A225" s="63">
        <v>45513</v>
      </c>
      <c r="G225" s="49">
        <f t="shared" si="72"/>
      </c>
      <c r="H225" s="26">
        <f t="shared" si="73"/>
      </c>
      <c r="I225" s="26">
        <f t="shared" si="74"/>
      </c>
      <c r="J225" s="26">
        <f t="shared" si="75"/>
      </c>
      <c r="K225" s="26">
        <f t="shared" si="76"/>
      </c>
      <c r="L225" s="29">
        <f t="shared" si="77"/>
      </c>
      <c r="M225" s="29">
        <f t="shared" si="78"/>
      </c>
      <c r="N225" s="27">
        <f t="shared" si="79"/>
      </c>
      <c r="O225" s="25">
        <f t="shared" si="80"/>
      </c>
      <c r="P225" s="25">
        <f t="shared" si="81"/>
      </c>
      <c r="Q225" s="25">
        <f t="shared" si="82"/>
      </c>
      <c r="R225" s="25">
        <f t="shared" si="83"/>
      </c>
      <c r="S225" s="29">
        <f t="shared" si="84"/>
      </c>
      <c r="T225" s="29">
        <f t="shared" si="85"/>
      </c>
      <c r="U225" s="28">
        <f t="shared" si="86"/>
      </c>
      <c r="V225" s="30">
        <f t="shared" si="87"/>
      </c>
      <c r="W225" s="30">
        <f t="shared" si="88"/>
      </c>
      <c r="X225" s="30">
        <f t="shared" si="89"/>
      </c>
    </row>
    <row r="226" spans="1:24" ht="15">
      <c r="A226" s="63">
        <v>45516</v>
      </c>
      <c r="G226" s="49">
        <f t="shared" si="72"/>
      </c>
      <c r="H226" s="26">
        <f t="shared" si="73"/>
      </c>
      <c r="I226" s="26">
        <f t="shared" si="74"/>
      </c>
      <c r="J226" s="26">
        <f t="shared" si="75"/>
      </c>
      <c r="K226" s="26">
        <f t="shared" si="76"/>
      </c>
      <c r="L226" s="29">
        <f t="shared" si="77"/>
      </c>
      <c r="M226" s="29">
        <f t="shared" si="78"/>
      </c>
      <c r="N226" s="27">
        <f t="shared" si="79"/>
      </c>
      <c r="O226" s="25">
        <f t="shared" si="80"/>
      </c>
      <c r="P226" s="25">
        <f t="shared" si="81"/>
      </c>
      <c r="Q226" s="25">
        <f t="shared" si="82"/>
      </c>
      <c r="R226" s="25">
        <f t="shared" si="83"/>
      </c>
      <c r="S226" s="29">
        <f t="shared" si="84"/>
      </c>
      <c r="T226" s="29">
        <f t="shared" si="85"/>
      </c>
      <c r="U226" s="28">
        <f t="shared" si="86"/>
      </c>
      <c r="V226" s="30">
        <f t="shared" si="87"/>
      </c>
      <c r="W226" s="30">
        <f t="shared" si="88"/>
      </c>
      <c r="X226" s="30">
        <f t="shared" si="89"/>
      </c>
    </row>
    <row r="227" spans="1:24" ht="15">
      <c r="A227" s="63">
        <v>45517</v>
      </c>
      <c r="G227" s="49">
        <f t="shared" si="72"/>
      </c>
      <c r="H227" s="26">
        <f t="shared" si="73"/>
      </c>
      <c r="I227" s="26">
        <f t="shared" si="74"/>
      </c>
      <c r="J227" s="26">
        <f t="shared" si="75"/>
      </c>
      <c r="K227" s="26">
        <f t="shared" si="76"/>
      </c>
      <c r="L227" s="29">
        <f t="shared" si="77"/>
      </c>
      <c r="M227" s="29">
        <f t="shared" si="78"/>
      </c>
      <c r="N227" s="27">
        <f t="shared" si="79"/>
      </c>
      <c r="O227" s="25">
        <f t="shared" si="80"/>
      </c>
      <c r="P227" s="25">
        <f t="shared" si="81"/>
      </c>
      <c r="Q227" s="25">
        <f t="shared" si="82"/>
      </c>
      <c r="R227" s="25">
        <f t="shared" si="83"/>
      </c>
      <c r="S227" s="29">
        <f t="shared" si="84"/>
      </c>
      <c r="T227" s="29">
        <f t="shared" si="85"/>
      </c>
      <c r="U227" s="28">
        <f t="shared" si="86"/>
      </c>
      <c r="V227" s="30">
        <f t="shared" si="87"/>
      </c>
      <c r="W227" s="30">
        <f t="shared" si="88"/>
      </c>
      <c r="X227" s="30">
        <f t="shared" si="89"/>
      </c>
    </row>
    <row r="228" spans="1:24" ht="15">
      <c r="A228" s="63">
        <v>45518</v>
      </c>
      <c r="G228" s="49">
        <f t="shared" si="72"/>
      </c>
      <c r="H228" s="26">
        <f t="shared" si="73"/>
      </c>
      <c r="I228" s="26">
        <f t="shared" si="74"/>
      </c>
      <c r="J228" s="26">
        <f t="shared" si="75"/>
      </c>
      <c r="K228" s="26">
        <f t="shared" si="76"/>
      </c>
      <c r="L228" s="29">
        <f t="shared" si="77"/>
      </c>
      <c r="M228" s="29">
        <f t="shared" si="78"/>
      </c>
      <c r="N228" s="27">
        <f t="shared" si="79"/>
      </c>
      <c r="O228" s="25">
        <f t="shared" si="80"/>
      </c>
      <c r="P228" s="25">
        <f t="shared" si="81"/>
      </c>
      <c r="Q228" s="25">
        <f t="shared" si="82"/>
      </c>
      <c r="R228" s="25">
        <f t="shared" si="83"/>
      </c>
      <c r="S228" s="29">
        <f t="shared" si="84"/>
      </c>
      <c r="T228" s="29">
        <f t="shared" si="85"/>
      </c>
      <c r="U228" s="28">
        <f t="shared" si="86"/>
      </c>
      <c r="V228" s="30">
        <f t="shared" si="87"/>
      </c>
      <c r="W228" s="30">
        <f t="shared" si="88"/>
      </c>
      <c r="X228" s="30">
        <f t="shared" si="89"/>
      </c>
    </row>
    <row r="229" spans="1:24" ht="15">
      <c r="A229" s="63">
        <v>45519</v>
      </c>
      <c r="G229" s="49">
        <f t="shared" si="72"/>
      </c>
      <c r="H229" s="26">
        <f t="shared" si="73"/>
      </c>
      <c r="I229" s="26">
        <f t="shared" si="74"/>
      </c>
      <c r="J229" s="26">
        <f t="shared" si="75"/>
      </c>
      <c r="K229" s="26">
        <f t="shared" si="76"/>
      </c>
      <c r="L229" s="29">
        <f t="shared" si="77"/>
      </c>
      <c r="M229" s="29">
        <f t="shared" si="78"/>
      </c>
      <c r="N229" s="27">
        <f t="shared" si="79"/>
      </c>
      <c r="O229" s="25">
        <f t="shared" si="80"/>
      </c>
      <c r="P229" s="25">
        <f t="shared" si="81"/>
      </c>
      <c r="Q229" s="25">
        <f t="shared" si="82"/>
      </c>
      <c r="R229" s="25">
        <f t="shared" si="83"/>
      </c>
      <c r="S229" s="29">
        <f t="shared" si="84"/>
      </c>
      <c r="T229" s="29">
        <f t="shared" si="85"/>
      </c>
      <c r="U229" s="28">
        <f t="shared" si="86"/>
      </c>
      <c r="V229" s="30">
        <f t="shared" si="87"/>
      </c>
      <c r="W229" s="30">
        <f t="shared" si="88"/>
      </c>
      <c r="X229" s="30">
        <f t="shared" si="89"/>
      </c>
    </row>
    <row r="230" spans="1:24" ht="15">
      <c r="A230" s="63">
        <v>45520</v>
      </c>
      <c r="G230" s="49">
        <f t="shared" si="72"/>
      </c>
      <c r="H230" s="26">
        <f t="shared" si="73"/>
      </c>
      <c r="I230" s="26">
        <f t="shared" si="74"/>
      </c>
      <c r="J230" s="26">
        <f t="shared" si="75"/>
      </c>
      <c r="K230" s="26">
        <f t="shared" si="76"/>
      </c>
      <c r="L230" s="29">
        <f t="shared" si="77"/>
      </c>
      <c r="M230" s="29">
        <f t="shared" si="78"/>
      </c>
      <c r="N230" s="27">
        <f t="shared" si="79"/>
      </c>
      <c r="O230" s="25">
        <f t="shared" si="80"/>
      </c>
      <c r="P230" s="25">
        <f t="shared" si="81"/>
      </c>
      <c r="Q230" s="25">
        <f t="shared" si="82"/>
      </c>
      <c r="R230" s="25">
        <f t="shared" si="83"/>
      </c>
      <c r="S230" s="29">
        <f t="shared" si="84"/>
      </c>
      <c r="T230" s="29">
        <f t="shared" si="85"/>
      </c>
      <c r="U230" s="28">
        <f t="shared" si="86"/>
      </c>
      <c r="V230" s="30">
        <f t="shared" si="87"/>
      </c>
      <c r="W230" s="30">
        <f t="shared" si="88"/>
      </c>
      <c r="X230" s="30">
        <f t="shared" si="89"/>
      </c>
    </row>
    <row r="231" spans="1:24" ht="15">
      <c r="A231" s="63">
        <v>45523</v>
      </c>
      <c r="G231" s="49">
        <f t="shared" si="72"/>
      </c>
      <c r="H231" s="26">
        <f t="shared" si="73"/>
      </c>
      <c r="I231" s="26">
        <f t="shared" si="74"/>
      </c>
      <c r="J231" s="26">
        <f t="shared" si="75"/>
      </c>
      <c r="K231" s="26">
        <f t="shared" si="76"/>
      </c>
      <c r="L231" s="29">
        <f t="shared" si="77"/>
      </c>
      <c r="M231" s="29">
        <f t="shared" si="78"/>
      </c>
      <c r="N231" s="27">
        <f t="shared" si="79"/>
      </c>
      <c r="O231" s="25">
        <f t="shared" si="80"/>
      </c>
      <c r="P231" s="25">
        <f t="shared" si="81"/>
      </c>
      <c r="Q231" s="25">
        <f t="shared" si="82"/>
      </c>
      <c r="R231" s="25">
        <f t="shared" si="83"/>
      </c>
      <c r="S231" s="29">
        <f t="shared" si="84"/>
      </c>
      <c r="T231" s="29">
        <f t="shared" si="85"/>
      </c>
      <c r="U231" s="28">
        <f t="shared" si="86"/>
      </c>
      <c r="V231" s="30">
        <f t="shared" si="87"/>
      </c>
      <c r="W231" s="30">
        <f t="shared" si="88"/>
      </c>
      <c r="X231" s="30">
        <f t="shared" si="89"/>
      </c>
    </row>
    <row r="232" spans="1:24" ht="15">
      <c r="A232" s="63">
        <v>45524</v>
      </c>
      <c r="G232" s="49">
        <f t="shared" si="72"/>
      </c>
      <c r="H232" s="26">
        <f t="shared" si="73"/>
      </c>
      <c r="I232" s="26">
        <f t="shared" si="74"/>
      </c>
      <c r="J232" s="26">
        <f t="shared" si="75"/>
      </c>
      <c r="K232" s="26">
        <f t="shared" si="76"/>
      </c>
      <c r="L232" s="29">
        <f t="shared" si="77"/>
      </c>
      <c r="M232" s="29">
        <f t="shared" si="78"/>
      </c>
      <c r="N232" s="27">
        <f t="shared" si="79"/>
      </c>
      <c r="O232" s="25">
        <f t="shared" si="80"/>
      </c>
      <c r="P232" s="25">
        <f t="shared" si="81"/>
      </c>
      <c r="Q232" s="25">
        <f t="shared" si="82"/>
      </c>
      <c r="R232" s="25">
        <f t="shared" si="83"/>
      </c>
      <c r="S232" s="29">
        <f t="shared" si="84"/>
      </c>
      <c r="T232" s="29">
        <f t="shared" si="85"/>
      </c>
      <c r="U232" s="28">
        <f t="shared" si="86"/>
      </c>
      <c r="V232" s="30">
        <f t="shared" si="87"/>
      </c>
      <c r="W232" s="30">
        <f t="shared" si="88"/>
      </c>
      <c r="X232" s="30">
        <f t="shared" si="89"/>
      </c>
    </row>
    <row r="233" spans="1:24" ht="15">
      <c r="A233" s="63">
        <v>45525</v>
      </c>
      <c r="G233" s="49">
        <f t="shared" si="72"/>
      </c>
      <c r="H233" s="26">
        <f t="shared" si="73"/>
      </c>
      <c r="I233" s="26">
        <f t="shared" si="74"/>
      </c>
      <c r="J233" s="26">
        <f t="shared" si="75"/>
      </c>
      <c r="K233" s="26">
        <f t="shared" si="76"/>
      </c>
      <c r="L233" s="29">
        <f t="shared" si="77"/>
      </c>
      <c r="M233" s="29">
        <f t="shared" si="78"/>
      </c>
      <c r="N233" s="27">
        <f t="shared" si="79"/>
      </c>
      <c r="O233" s="25">
        <f t="shared" si="80"/>
      </c>
      <c r="P233" s="25">
        <f t="shared" si="81"/>
      </c>
      <c r="Q233" s="25">
        <f t="shared" si="82"/>
      </c>
      <c r="R233" s="25">
        <f t="shared" si="83"/>
      </c>
      <c r="S233" s="29">
        <f t="shared" si="84"/>
      </c>
      <c r="T233" s="29">
        <f t="shared" si="85"/>
      </c>
      <c r="U233" s="28">
        <f t="shared" si="86"/>
      </c>
      <c r="V233" s="30">
        <f t="shared" si="87"/>
      </c>
      <c r="W233" s="30">
        <f t="shared" si="88"/>
      </c>
      <c r="X233" s="30">
        <f t="shared" si="89"/>
      </c>
    </row>
    <row r="234" spans="1:24" ht="15">
      <c r="A234" s="63">
        <v>45526</v>
      </c>
      <c r="G234" s="49">
        <f t="shared" si="72"/>
      </c>
      <c r="H234" s="26">
        <f t="shared" si="73"/>
      </c>
      <c r="I234" s="26">
        <f t="shared" si="74"/>
      </c>
      <c r="J234" s="26">
        <f t="shared" si="75"/>
      </c>
      <c r="K234" s="26">
        <f t="shared" si="76"/>
      </c>
      <c r="L234" s="29">
        <f t="shared" si="77"/>
      </c>
      <c r="M234" s="29">
        <f t="shared" si="78"/>
      </c>
      <c r="N234" s="27">
        <f t="shared" si="79"/>
      </c>
      <c r="O234" s="25">
        <f t="shared" si="80"/>
      </c>
      <c r="P234" s="25">
        <f t="shared" si="81"/>
      </c>
      <c r="Q234" s="25">
        <f t="shared" si="82"/>
      </c>
      <c r="R234" s="25">
        <f t="shared" si="83"/>
      </c>
      <c r="S234" s="29">
        <f t="shared" si="84"/>
      </c>
      <c r="T234" s="29">
        <f t="shared" si="85"/>
      </c>
      <c r="U234" s="28">
        <f t="shared" si="86"/>
      </c>
      <c r="V234" s="30">
        <f t="shared" si="87"/>
      </c>
      <c r="W234" s="30">
        <f t="shared" si="88"/>
      </c>
      <c r="X234" s="30">
        <f t="shared" si="89"/>
      </c>
    </row>
    <row r="235" spans="1:24" ht="15">
      <c r="A235" s="63">
        <v>45527</v>
      </c>
      <c r="G235" s="49">
        <f t="shared" si="72"/>
      </c>
      <c r="H235" s="26">
        <f t="shared" si="73"/>
      </c>
      <c r="I235" s="26">
        <f t="shared" si="74"/>
      </c>
      <c r="J235" s="26">
        <f t="shared" si="75"/>
      </c>
      <c r="K235" s="26">
        <f t="shared" si="76"/>
      </c>
      <c r="L235" s="29">
        <f t="shared" si="77"/>
      </c>
      <c r="M235" s="29">
        <f t="shared" si="78"/>
      </c>
      <c r="N235" s="27">
        <f t="shared" si="79"/>
      </c>
      <c r="O235" s="25">
        <f t="shared" si="80"/>
      </c>
      <c r="P235" s="25">
        <f t="shared" si="81"/>
      </c>
      <c r="Q235" s="25">
        <f t="shared" si="82"/>
      </c>
      <c r="R235" s="25">
        <f t="shared" si="83"/>
      </c>
      <c r="S235" s="29">
        <f t="shared" si="84"/>
      </c>
      <c r="T235" s="29">
        <f t="shared" si="85"/>
      </c>
      <c r="U235" s="28">
        <f t="shared" si="86"/>
      </c>
      <c r="V235" s="30">
        <f t="shared" si="87"/>
      </c>
      <c r="W235" s="30">
        <f t="shared" si="88"/>
      </c>
      <c r="X235" s="30">
        <f t="shared" si="89"/>
      </c>
    </row>
    <row r="236" spans="1:24" ht="15">
      <c r="A236" s="63">
        <v>45530</v>
      </c>
      <c r="G236" s="49">
        <f t="shared" si="72"/>
      </c>
      <c r="H236" s="26">
        <f t="shared" si="73"/>
      </c>
      <c r="I236" s="26">
        <f t="shared" si="74"/>
      </c>
      <c r="J236" s="26">
        <f t="shared" si="75"/>
      </c>
      <c r="K236" s="26">
        <f t="shared" si="76"/>
      </c>
      <c r="L236" s="29">
        <f t="shared" si="77"/>
      </c>
      <c r="M236" s="29">
        <f t="shared" si="78"/>
      </c>
      <c r="N236" s="27">
        <f t="shared" si="79"/>
      </c>
      <c r="O236" s="25">
        <f t="shared" si="80"/>
      </c>
      <c r="P236" s="25">
        <f t="shared" si="81"/>
      </c>
      <c r="Q236" s="25">
        <f t="shared" si="82"/>
      </c>
      <c r="R236" s="25">
        <f t="shared" si="83"/>
      </c>
      <c r="S236" s="29">
        <f t="shared" si="84"/>
      </c>
      <c r="T236" s="29">
        <f t="shared" si="85"/>
      </c>
      <c r="U236" s="28">
        <f t="shared" si="86"/>
      </c>
      <c r="V236" s="30">
        <f t="shared" si="87"/>
      </c>
      <c r="W236" s="30">
        <f t="shared" si="88"/>
      </c>
      <c r="X236" s="30">
        <f t="shared" si="89"/>
      </c>
    </row>
    <row r="237" spans="1:24" ht="15">
      <c r="A237" s="63">
        <v>45531</v>
      </c>
      <c r="G237" s="49">
        <f t="shared" si="72"/>
      </c>
      <c r="H237" s="26">
        <f t="shared" si="73"/>
      </c>
      <c r="I237" s="26">
        <f t="shared" si="74"/>
      </c>
      <c r="J237" s="26">
        <f t="shared" si="75"/>
      </c>
      <c r="K237" s="26">
        <f t="shared" si="76"/>
      </c>
      <c r="L237" s="29">
        <f t="shared" si="77"/>
      </c>
      <c r="M237" s="29">
        <f t="shared" si="78"/>
      </c>
      <c r="N237" s="27">
        <f t="shared" si="79"/>
      </c>
      <c r="O237" s="25">
        <f t="shared" si="80"/>
      </c>
      <c r="P237" s="25">
        <f t="shared" si="81"/>
      </c>
      <c r="Q237" s="25">
        <f t="shared" si="82"/>
      </c>
      <c r="R237" s="25">
        <f t="shared" si="83"/>
      </c>
      <c r="S237" s="29">
        <f t="shared" si="84"/>
      </c>
      <c r="T237" s="29">
        <f t="shared" si="85"/>
      </c>
      <c r="U237" s="28">
        <f t="shared" si="86"/>
      </c>
      <c r="V237" s="30">
        <f t="shared" si="87"/>
      </c>
      <c r="W237" s="30">
        <f t="shared" si="88"/>
      </c>
      <c r="X237" s="30">
        <f t="shared" si="89"/>
      </c>
    </row>
    <row r="238" spans="1:24" ht="15">
      <c r="A238" s="63">
        <v>45532</v>
      </c>
      <c r="G238" s="49">
        <f t="shared" si="72"/>
      </c>
      <c r="H238" s="26">
        <f t="shared" si="73"/>
      </c>
      <c r="I238" s="26">
        <f t="shared" si="74"/>
      </c>
      <c r="J238" s="26">
        <f t="shared" si="75"/>
      </c>
      <c r="K238" s="26">
        <f t="shared" si="76"/>
      </c>
      <c r="L238" s="29">
        <f t="shared" si="77"/>
      </c>
      <c r="M238" s="29">
        <f t="shared" si="78"/>
      </c>
      <c r="N238" s="27">
        <f t="shared" si="79"/>
      </c>
      <c r="O238" s="25">
        <f t="shared" si="80"/>
      </c>
      <c r="P238" s="25">
        <f t="shared" si="81"/>
      </c>
      <c r="Q238" s="25">
        <f t="shared" si="82"/>
      </c>
      <c r="R238" s="25">
        <f t="shared" si="83"/>
      </c>
      <c r="S238" s="29">
        <f t="shared" si="84"/>
      </c>
      <c r="T238" s="29">
        <f t="shared" si="85"/>
      </c>
      <c r="U238" s="28">
        <f t="shared" si="86"/>
      </c>
      <c r="V238" s="30">
        <f t="shared" si="87"/>
      </c>
      <c r="W238" s="30">
        <f t="shared" si="88"/>
      </c>
      <c r="X238" s="30">
        <f t="shared" si="89"/>
      </c>
    </row>
    <row r="239" spans="1:24" ht="15">
      <c r="A239" s="63">
        <v>45533</v>
      </c>
      <c r="G239" s="49">
        <f t="shared" si="72"/>
      </c>
      <c r="H239" s="26">
        <f t="shared" si="73"/>
      </c>
      <c r="I239" s="26">
        <f t="shared" si="74"/>
      </c>
      <c r="J239" s="26">
        <f t="shared" si="75"/>
      </c>
      <c r="K239" s="26">
        <f t="shared" si="76"/>
      </c>
      <c r="L239" s="29">
        <f t="shared" si="77"/>
      </c>
      <c r="M239" s="29">
        <f t="shared" si="78"/>
      </c>
      <c r="N239" s="27">
        <f t="shared" si="79"/>
      </c>
      <c r="O239" s="25">
        <f t="shared" si="80"/>
      </c>
      <c r="P239" s="25">
        <f t="shared" si="81"/>
      </c>
      <c r="Q239" s="25">
        <f t="shared" si="82"/>
      </c>
      <c r="R239" s="25">
        <f t="shared" si="83"/>
      </c>
      <c r="S239" s="29">
        <f t="shared" si="84"/>
      </c>
      <c r="T239" s="29">
        <f t="shared" si="85"/>
      </c>
      <c r="U239" s="28">
        <f t="shared" si="86"/>
      </c>
      <c r="V239" s="30">
        <f t="shared" si="87"/>
      </c>
      <c r="W239" s="30">
        <f t="shared" si="88"/>
      </c>
      <c r="X239" s="30">
        <f t="shared" si="89"/>
      </c>
    </row>
    <row r="240" spans="1:24" ht="15">
      <c r="A240" s="63">
        <v>45534</v>
      </c>
      <c r="G240" s="49">
        <f t="shared" si="72"/>
      </c>
      <c r="H240" s="26">
        <f t="shared" si="73"/>
      </c>
      <c r="I240" s="26">
        <f t="shared" si="74"/>
      </c>
      <c r="J240" s="26">
        <f t="shared" si="75"/>
      </c>
      <c r="K240" s="26">
        <f t="shared" si="76"/>
      </c>
      <c r="L240" s="29">
        <f t="shared" si="77"/>
      </c>
      <c r="M240" s="29">
        <f t="shared" si="78"/>
      </c>
      <c r="N240" s="27">
        <f t="shared" si="79"/>
      </c>
      <c r="O240" s="25">
        <f t="shared" si="80"/>
      </c>
      <c r="P240" s="25">
        <f t="shared" si="81"/>
      </c>
      <c r="Q240" s="25">
        <f t="shared" si="82"/>
      </c>
      <c r="R240" s="25">
        <f t="shared" si="83"/>
      </c>
      <c r="S240" s="29">
        <f t="shared" si="84"/>
      </c>
      <c r="T240" s="29">
        <f t="shared" si="85"/>
      </c>
      <c r="U240" s="28">
        <f t="shared" si="86"/>
      </c>
      <c r="V240" s="30">
        <f t="shared" si="87"/>
      </c>
      <c r="W240" s="30">
        <f t="shared" si="88"/>
      </c>
      <c r="X240" s="30">
        <f t="shared" si="89"/>
      </c>
    </row>
    <row r="241" spans="1:24" ht="15">
      <c r="A241" s="63">
        <v>45538</v>
      </c>
      <c r="G241" s="49">
        <f t="shared" si="72"/>
      </c>
      <c r="H241" s="26">
        <f t="shared" si="73"/>
      </c>
      <c r="I241" s="26">
        <f t="shared" si="74"/>
      </c>
      <c r="J241" s="26">
        <f t="shared" si="75"/>
      </c>
      <c r="K241" s="26">
        <f t="shared" si="76"/>
      </c>
      <c r="L241" s="29">
        <f t="shared" si="77"/>
      </c>
      <c r="M241" s="29">
        <f t="shared" si="78"/>
      </c>
      <c r="N241" s="27">
        <f t="shared" si="79"/>
      </c>
      <c r="O241" s="25">
        <f t="shared" si="80"/>
      </c>
      <c r="P241" s="25">
        <f t="shared" si="81"/>
      </c>
      <c r="Q241" s="25">
        <f t="shared" si="82"/>
      </c>
      <c r="R241" s="25">
        <f t="shared" si="83"/>
      </c>
      <c r="S241" s="29">
        <f t="shared" si="84"/>
      </c>
      <c r="T241" s="29">
        <f t="shared" si="85"/>
      </c>
      <c r="U241" s="28">
        <f t="shared" si="86"/>
      </c>
      <c r="V241" s="30">
        <f t="shared" si="87"/>
      </c>
      <c r="W241" s="30">
        <f t="shared" si="88"/>
      </c>
      <c r="X241" s="30">
        <f t="shared" si="89"/>
      </c>
    </row>
    <row r="242" spans="1:24" ht="15">
      <c r="A242" s="63">
        <v>45539</v>
      </c>
      <c r="G242" s="49">
        <f t="shared" si="72"/>
      </c>
      <c r="H242" s="26">
        <f t="shared" si="73"/>
      </c>
      <c r="I242" s="26">
        <f t="shared" si="74"/>
      </c>
      <c r="J242" s="26">
        <f t="shared" si="75"/>
      </c>
      <c r="K242" s="26">
        <f t="shared" si="76"/>
      </c>
      <c r="L242" s="29">
        <f t="shared" si="77"/>
      </c>
      <c r="M242" s="29">
        <f t="shared" si="78"/>
      </c>
      <c r="N242" s="27">
        <f t="shared" si="79"/>
      </c>
      <c r="O242" s="25">
        <f t="shared" si="80"/>
      </c>
      <c r="P242" s="25">
        <f t="shared" si="81"/>
      </c>
      <c r="Q242" s="25">
        <f t="shared" si="82"/>
      </c>
      <c r="R242" s="25">
        <f t="shared" si="83"/>
      </c>
      <c r="S242" s="29">
        <f t="shared" si="84"/>
      </c>
      <c r="T242" s="29">
        <f t="shared" si="85"/>
      </c>
      <c r="U242" s="28">
        <f t="shared" si="86"/>
      </c>
      <c r="V242" s="30">
        <f t="shared" si="87"/>
      </c>
      <c r="W242" s="30">
        <f t="shared" si="88"/>
      </c>
      <c r="X242" s="30">
        <f t="shared" si="89"/>
      </c>
    </row>
    <row r="243" spans="1:24" ht="15">
      <c r="A243" s="63">
        <v>45540</v>
      </c>
      <c r="G243" s="49">
        <f t="shared" si="72"/>
      </c>
      <c r="H243" s="26">
        <f t="shared" si="73"/>
      </c>
      <c r="I243" s="26">
        <f t="shared" si="74"/>
      </c>
      <c r="J243" s="26">
        <f t="shared" si="75"/>
      </c>
      <c r="K243" s="26">
        <f t="shared" si="76"/>
      </c>
      <c r="L243" s="29">
        <f t="shared" si="77"/>
      </c>
      <c r="M243" s="29">
        <f t="shared" si="78"/>
      </c>
      <c r="N243" s="27">
        <f t="shared" si="79"/>
      </c>
      <c r="O243" s="25">
        <f t="shared" si="80"/>
      </c>
      <c r="P243" s="25">
        <f t="shared" si="81"/>
      </c>
      <c r="Q243" s="25">
        <f t="shared" si="82"/>
      </c>
      <c r="R243" s="25">
        <f t="shared" si="83"/>
      </c>
      <c r="S243" s="29">
        <f t="shared" si="84"/>
      </c>
      <c r="T243" s="29">
        <f t="shared" si="85"/>
      </c>
      <c r="U243" s="28">
        <f t="shared" si="86"/>
      </c>
      <c r="V243" s="30">
        <f t="shared" si="87"/>
      </c>
      <c r="W243" s="30">
        <f t="shared" si="88"/>
      </c>
      <c r="X243" s="30">
        <f t="shared" si="89"/>
      </c>
    </row>
    <row r="244" spans="1:24" ht="15">
      <c r="A244" s="63">
        <v>45541</v>
      </c>
      <c r="G244" s="49">
        <f t="shared" si="72"/>
      </c>
      <c r="H244" s="26">
        <f t="shared" si="73"/>
      </c>
      <c r="I244" s="26">
        <f t="shared" si="74"/>
      </c>
      <c r="J244" s="26">
        <f t="shared" si="75"/>
      </c>
      <c r="K244" s="26">
        <f t="shared" si="76"/>
      </c>
      <c r="L244" s="29">
        <f t="shared" si="77"/>
      </c>
      <c r="M244" s="29">
        <f t="shared" si="78"/>
      </c>
      <c r="N244" s="27">
        <f t="shared" si="79"/>
      </c>
      <c r="O244" s="25">
        <f t="shared" si="80"/>
      </c>
      <c r="P244" s="25">
        <f t="shared" si="81"/>
      </c>
      <c r="Q244" s="25">
        <f t="shared" si="82"/>
      </c>
      <c r="R244" s="25">
        <f t="shared" si="83"/>
      </c>
      <c r="S244" s="29">
        <f t="shared" si="84"/>
      </c>
      <c r="T244" s="29">
        <f t="shared" si="85"/>
      </c>
      <c r="U244" s="28">
        <f t="shared" si="86"/>
      </c>
      <c r="V244" s="30">
        <f t="shared" si="87"/>
      </c>
      <c r="W244" s="30">
        <f t="shared" si="88"/>
      </c>
      <c r="X244" s="30">
        <f t="shared" si="89"/>
      </c>
    </row>
    <row r="245" spans="1:24" ht="15">
      <c r="A245" s="63">
        <v>45544</v>
      </c>
      <c r="G245" s="49">
        <f t="shared" si="72"/>
      </c>
      <c r="H245" s="26">
        <f t="shared" si="73"/>
      </c>
      <c r="I245" s="26">
        <f t="shared" si="74"/>
      </c>
      <c r="J245" s="26">
        <f t="shared" si="75"/>
      </c>
      <c r="K245" s="26">
        <f t="shared" si="76"/>
      </c>
      <c r="L245" s="29">
        <f t="shared" si="77"/>
      </c>
      <c r="M245" s="29">
        <f t="shared" si="78"/>
      </c>
      <c r="N245" s="27">
        <f t="shared" si="79"/>
      </c>
      <c r="O245" s="25">
        <f t="shared" si="80"/>
      </c>
      <c r="P245" s="25">
        <f t="shared" si="81"/>
      </c>
      <c r="Q245" s="25">
        <f t="shared" si="82"/>
      </c>
      <c r="R245" s="25">
        <f t="shared" si="83"/>
      </c>
      <c r="S245" s="29">
        <f t="shared" si="84"/>
      </c>
      <c r="T245" s="29">
        <f t="shared" si="85"/>
      </c>
      <c r="U245" s="28">
        <f t="shared" si="86"/>
      </c>
      <c r="V245" s="30">
        <f t="shared" si="87"/>
      </c>
      <c r="W245" s="30">
        <f t="shared" si="88"/>
      </c>
      <c r="X245" s="30">
        <f t="shared" si="89"/>
      </c>
    </row>
    <row r="246" spans="1:24" ht="15">
      <c r="A246" s="63">
        <v>45545</v>
      </c>
      <c r="G246" s="49">
        <f t="shared" si="72"/>
      </c>
      <c r="H246" s="26">
        <f t="shared" si="73"/>
      </c>
      <c r="I246" s="26">
        <f t="shared" si="74"/>
      </c>
      <c r="J246" s="26">
        <f t="shared" si="75"/>
      </c>
      <c r="K246" s="26">
        <f t="shared" si="76"/>
      </c>
      <c r="L246" s="29">
        <f t="shared" si="77"/>
      </c>
      <c r="M246" s="29">
        <f t="shared" si="78"/>
      </c>
      <c r="N246" s="27">
        <f t="shared" si="79"/>
      </c>
      <c r="O246" s="25">
        <f t="shared" si="80"/>
      </c>
      <c r="P246" s="25">
        <f t="shared" si="81"/>
      </c>
      <c r="Q246" s="25">
        <f t="shared" si="82"/>
      </c>
      <c r="R246" s="25">
        <f t="shared" si="83"/>
      </c>
      <c r="S246" s="29">
        <f t="shared" si="84"/>
      </c>
      <c r="T246" s="29">
        <f t="shared" si="85"/>
      </c>
      <c r="U246" s="28">
        <f t="shared" si="86"/>
      </c>
      <c r="V246" s="30">
        <f t="shared" si="87"/>
      </c>
      <c r="W246" s="30">
        <f t="shared" si="88"/>
      </c>
      <c r="X246" s="30">
        <f t="shared" si="89"/>
      </c>
    </row>
    <row r="247" spans="1:24" ht="15">
      <c r="A247" s="63">
        <v>45546</v>
      </c>
      <c r="G247" s="49">
        <f t="shared" si="72"/>
      </c>
      <c r="H247" s="26">
        <f t="shared" si="73"/>
      </c>
      <c r="I247" s="26">
        <f t="shared" si="74"/>
      </c>
      <c r="J247" s="26">
        <f t="shared" si="75"/>
      </c>
      <c r="K247" s="26">
        <f t="shared" si="76"/>
      </c>
      <c r="L247" s="29">
        <f t="shared" si="77"/>
      </c>
      <c r="M247" s="29">
        <f t="shared" si="78"/>
      </c>
      <c r="N247" s="27">
        <f t="shared" si="79"/>
      </c>
      <c r="O247" s="25">
        <f t="shared" si="80"/>
      </c>
      <c r="P247" s="25">
        <f t="shared" si="81"/>
      </c>
      <c r="Q247" s="25">
        <f t="shared" si="82"/>
      </c>
      <c r="R247" s="25">
        <f t="shared" si="83"/>
      </c>
      <c r="S247" s="29">
        <f t="shared" si="84"/>
      </c>
      <c r="T247" s="29">
        <f t="shared" si="85"/>
      </c>
      <c r="U247" s="28">
        <f t="shared" si="86"/>
      </c>
      <c r="V247" s="30">
        <f t="shared" si="87"/>
      </c>
      <c r="W247" s="30">
        <f t="shared" si="88"/>
      </c>
      <c r="X247" s="30">
        <f t="shared" si="89"/>
      </c>
    </row>
    <row r="248" spans="1:24" ht="15">
      <c r="A248" s="63">
        <v>45547</v>
      </c>
      <c r="G248" s="49">
        <f t="shared" si="72"/>
      </c>
      <c r="H248" s="26">
        <f t="shared" si="73"/>
      </c>
      <c r="I248" s="26">
        <f t="shared" si="74"/>
      </c>
      <c r="J248" s="26">
        <f t="shared" si="75"/>
      </c>
      <c r="K248" s="26">
        <f t="shared" si="76"/>
      </c>
      <c r="L248" s="29">
        <f t="shared" si="77"/>
      </c>
      <c r="M248" s="29">
        <f t="shared" si="78"/>
      </c>
      <c r="N248" s="27">
        <f t="shared" si="79"/>
      </c>
      <c r="O248" s="25">
        <f t="shared" si="80"/>
      </c>
      <c r="P248" s="25">
        <f t="shared" si="81"/>
      </c>
      <c r="Q248" s="25">
        <f t="shared" si="82"/>
      </c>
      <c r="R248" s="25">
        <f t="shared" si="83"/>
      </c>
      <c r="S248" s="29">
        <f t="shared" si="84"/>
      </c>
      <c r="T248" s="29">
        <f t="shared" si="85"/>
      </c>
      <c r="U248" s="28">
        <f t="shared" si="86"/>
      </c>
      <c r="V248" s="30">
        <f t="shared" si="87"/>
      </c>
      <c r="W248" s="30">
        <f t="shared" si="88"/>
      </c>
      <c r="X248" s="30">
        <f t="shared" si="89"/>
      </c>
    </row>
    <row r="249" spans="1:24" ht="15">
      <c r="A249" s="63">
        <v>45548</v>
      </c>
      <c r="G249" s="49">
        <f t="shared" si="72"/>
      </c>
      <c r="H249" s="26">
        <f t="shared" si="73"/>
      </c>
      <c r="I249" s="26">
        <f t="shared" si="74"/>
      </c>
      <c r="J249" s="26">
        <f t="shared" si="75"/>
      </c>
      <c r="K249" s="26">
        <f t="shared" si="76"/>
      </c>
      <c r="L249" s="29">
        <f t="shared" si="77"/>
      </c>
      <c r="M249" s="29">
        <f t="shared" si="78"/>
      </c>
      <c r="N249" s="27">
        <f t="shared" si="79"/>
      </c>
      <c r="O249" s="25">
        <f t="shared" si="80"/>
      </c>
      <c r="P249" s="25">
        <f t="shared" si="81"/>
      </c>
      <c r="Q249" s="25">
        <f t="shared" si="82"/>
      </c>
      <c r="R249" s="25">
        <f t="shared" si="83"/>
      </c>
      <c r="S249" s="29">
        <f t="shared" si="84"/>
      </c>
      <c r="T249" s="29">
        <f t="shared" si="85"/>
      </c>
      <c r="U249" s="28">
        <f t="shared" si="86"/>
      </c>
      <c r="V249" s="30">
        <f t="shared" si="87"/>
      </c>
      <c r="W249" s="30">
        <f t="shared" si="88"/>
      </c>
      <c r="X249" s="30">
        <f t="shared" si="89"/>
      </c>
    </row>
    <row r="250" spans="1:24" ht="15">
      <c r="A250" s="63">
        <v>45551</v>
      </c>
      <c r="G250" s="49">
        <f t="shared" si="72"/>
      </c>
      <c r="H250" s="26">
        <f t="shared" si="73"/>
      </c>
      <c r="I250" s="26">
        <f t="shared" si="74"/>
      </c>
      <c r="J250" s="26">
        <f t="shared" si="75"/>
      </c>
      <c r="K250" s="26">
        <f t="shared" si="76"/>
      </c>
      <c r="L250" s="29">
        <f t="shared" si="77"/>
      </c>
      <c r="M250" s="29">
        <f t="shared" si="78"/>
      </c>
      <c r="N250" s="27">
        <f t="shared" si="79"/>
      </c>
      <c r="O250" s="25">
        <f t="shared" si="80"/>
      </c>
      <c r="P250" s="25">
        <f t="shared" si="81"/>
      </c>
      <c r="Q250" s="25">
        <f t="shared" si="82"/>
      </c>
      <c r="R250" s="25">
        <f t="shared" si="83"/>
      </c>
      <c r="S250" s="29">
        <f t="shared" si="84"/>
      </c>
      <c r="T250" s="29">
        <f t="shared" si="85"/>
      </c>
      <c r="U250" s="28">
        <f t="shared" si="86"/>
      </c>
      <c r="V250" s="30">
        <f t="shared" si="87"/>
      </c>
      <c r="W250" s="30">
        <f t="shared" si="88"/>
      </c>
      <c r="X250" s="30">
        <f t="shared" si="89"/>
      </c>
    </row>
    <row r="251" spans="1:24" ht="15">
      <c r="A251" s="63">
        <v>45552</v>
      </c>
      <c r="G251" s="49">
        <f t="shared" si="72"/>
      </c>
      <c r="H251" s="26">
        <f t="shared" si="73"/>
      </c>
      <c r="I251" s="26">
        <f t="shared" si="74"/>
      </c>
      <c r="J251" s="26">
        <f t="shared" si="75"/>
      </c>
      <c r="K251" s="26">
        <f t="shared" si="76"/>
      </c>
      <c r="L251" s="29">
        <f t="shared" si="77"/>
      </c>
      <c r="M251" s="29">
        <f t="shared" si="78"/>
      </c>
      <c r="N251" s="27">
        <f t="shared" si="79"/>
      </c>
      <c r="O251" s="25">
        <f t="shared" si="80"/>
      </c>
      <c r="P251" s="25">
        <f t="shared" si="81"/>
      </c>
      <c r="Q251" s="25">
        <f t="shared" si="82"/>
      </c>
      <c r="R251" s="25">
        <f t="shared" si="83"/>
      </c>
      <c r="S251" s="29">
        <f t="shared" si="84"/>
      </c>
      <c r="T251" s="29">
        <f t="shared" si="85"/>
      </c>
      <c r="U251" s="28">
        <f t="shared" si="86"/>
      </c>
      <c r="V251" s="30">
        <f t="shared" si="87"/>
      </c>
      <c r="W251" s="30">
        <f t="shared" si="88"/>
      </c>
      <c r="X251" s="30">
        <f t="shared" si="89"/>
      </c>
    </row>
    <row r="252" spans="1:24" ht="15">
      <c r="A252" s="63">
        <v>45553</v>
      </c>
      <c r="G252" s="49">
        <f t="shared" si="72"/>
      </c>
      <c r="H252" s="26">
        <f t="shared" si="73"/>
      </c>
      <c r="I252" s="26">
        <f t="shared" si="74"/>
      </c>
      <c r="J252" s="26">
        <f t="shared" si="75"/>
      </c>
      <c r="K252" s="26">
        <f t="shared" si="76"/>
      </c>
      <c r="L252" s="29">
        <f t="shared" si="77"/>
      </c>
      <c r="M252" s="29">
        <f t="shared" si="78"/>
      </c>
      <c r="N252" s="27">
        <f t="shared" si="79"/>
      </c>
      <c r="O252" s="25">
        <f t="shared" si="80"/>
      </c>
      <c r="P252" s="25">
        <f t="shared" si="81"/>
      </c>
      <c r="Q252" s="25">
        <f t="shared" si="82"/>
      </c>
      <c r="R252" s="25">
        <f t="shared" si="83"/>
      </c>
      <c r="S252" s="29">
        <f t="shared" si="84"/>
      </c>
      <c r="T252" s="29">
        <f t="shared" si="85"/>
      </c>
      <c r="U252" s="28">
        <f t="shared" si="86"/>
      </c>
      <c r="V252" s="30">
        <f t="shared" si="87"/>
      </c>
      <c r="W252" s="30">
        <f t="shared" si="88"/>
      </c>
      <c r="X252" s="30">
        <f t="shared" si="89"/>
      </c>
    </row>
    <row r="253" spans="1:24" ht="15">
      <c r="A253" s="63">
        <v>45554</v>
      </c>
      <c r="G253" s="49">
        <f t="shared" si="72"/>
      </c>
      <c r="H253" s="26">
        <f t="shared" si="73"/>
      </c>
      <c r="I253" s="26">
        <f t="shared" si="74"/>
      </c>
      <c r="J253" s="26">
        <f t="shared" si="75"/>
      </c>
      <c r="K253" s="26">
        <f t="shared" si="76"/>
      </c>
      <c r="L253" s="29">
        <f t="shared" si="77"/>
      </c>
      <c r="M253" s="29">
        <f t="shared" si="78"/>
      </c>
      <c r="N253" s="27">
        <f t="shared" si="79"/>
      </c>
      <c r="O253" s="25">
        <f t="shared" si="80"/>
      </c>
      <c r="P253" s="25">
        <f t="shared" si="81"/>
      </c>
      <c r="Q253" s="25">
        <f t="shared" si="82"/>
      </c>
      <c r="R253" s="25">
        <f t="shared" si="83"/>
      </c>
      <c r="S253" s="29">
        <f t="shared" si="84"/>
      </c>
      <c r="T253" s="29">
        <f t="shared" si="85"/>
      </c>
      <c r="U253" s="28">
        <f t="shared" si="86"/>
      </c>
      <c r="V253" s="30">
        <f t="shared" si="87"/>
      </c>
      <c r="W253" s="30">
        <f t="shared" si="88"/>
      </c>
      <c r="X253" s="30">
        <f t="shared" si="89"/>
      </c>
    </row>
    <row r="254" spans="1:24" ht="15">
      <c r="A254" s="63">
        <v>45555</v>
      </c>
      <c r="G254" s="49">
        <f t="shared" si="72"/>
      </c>
      <c r="H254" s="26">
        <f t="shared" si="73"/>
      </c>
      <c r="I254" s="26">
        <f t="shared" si="74"/>
      </c>
      <c r="J254" s="26">
        <f t="shared" si="75"/>
      </c>
      <c r="K254" s="26">
        <f t="shared" si="76"/>
      </c>
      <c r="L254" s="29">
        <f t="shared" si="77"/>
      </c>
      <c r="M254" s="29">
        <f t="shared" si="78"/>
      </c>
      <c r="N254" s="27">
        <f t="shared" si="79"/>
      </c>
      <c r="O254" s="25">
        <f t="shared" si="80"/>
      </c>
      <c r="P254" s="25">
        <f t="shared" si="81"/>
      </c>
      <c r="Q254" s="25">
        <f t="shared" si="82"/>
      </c>
      <c r="R254" s="25">
        <f t="shared" si="83"/>
      </c>
      <c r="S254" s="29">
        <f t="shared" si="84"/>
      </c>
      <c r="T254" s="29">
        <f t="shared" si="85"/>
      </c>
      <c r="U254" s="28">
        <f t="shared" si="86"/>
      </c>
      <c r="V254" s="30">
        <f t="shared" si="87"/>
      </c>
      <c r="W254" s="30">
        <f t="shared" si="88"/>
      </c>
      <c r="X254" s="30">
        <f t="shared" si="89"/>
      </c>
    </row>
    <row r="255" spans="1:24" ht="15">
      <c r="A255" s="63">
        <v>45558</v>
      </c>
      <c r="G255" s="49">
        <f t="shared" si="72"/>
      </c>
      <c r="H255" s="26">
        <f t="shared" si="73"/>
      </c>
      <c r="I255" s="26">
        <f t="shared" si="74"/>
      </c>
      <c r="J255" s="26">
        <f t="shared" si="75"/>
      </c>
      <c r="K255" s="26">
        <f t="shared" si="76"/>
      </c>
      <c r="L255" s="29">
        <f t="shared" si="77"/>
      </c>
      <c r="M255" s="29">
        <f t="shared" si="78"/>
      </c>
      <c r="N255" s="27">
        <f t="shared" si="79"/>
      </c>
      <c r="O255" s="25">
        <f t="shared" si="80"/>
      </c>
      <c r="P255" s="25">
        <f t="shared" si="81"/>
      </c>
      <c r="Q255" s="25">
        <f t="shared" si="82"/>
      </c>
      <c r="R255" s="25">
        <f t="shared" si="83"/>
      </c>
      <c r="S255" s="29">
        <f t="shared" si="84"/>
      </c>
      <c r="T255" s="29">
        <f t="shared" si="85"/>
      </c>
      <c r="U255" s="28">
        <f t="shared" si="86"/>
      </c>
      <c r="V255" s="30">
        <f t="shared" si="87"/>
      </c>
      <c r="W255" s="30">
        <f t="shared" si="88"/>
      </c>
      <c r="X255" s="30">
        <f t="shared" si="89"/>
      </c>
    </row>
    <row r="256" spans="1:24" ht="15">
      <c r="A256" s="63">
        <v>45559</v>
      </c>
      <c r="G256" s="49">
        <f t="shared" si="72"/>
      </c>
      <c r="H256" s="26">
        <f t="shared" si="73"/>
      </c>
      <c r="I256" s="26">
        <f t="shared" si="74"/>
      </c>
      <c r="J256" s="26">
        <f t="shared" si="75"/>
      </c>
      <c r="K256" s="26">
        <f t="shared" si="76"/>
      </c>
      <c r="L256" s="29">
        <f t="shared" si="77"/>
      </c>
      <c r="M256" s="29">
        <f t="shared" si="78"/>
      </c>
      <c r="N256" s="27">
        <f t="shared" si="79"/>
      </c>
      <c r="O256" s="25">
        <f t="shared" si="80"/>
      </c>
      <c r="P256" s="25">
        <f t="shared" si="81"/>
      </c>
      <c r="Q256" s="25">
        <f t="shared" si="82"/>
      </c>
      <c r="R256" s="25">
        <f t="shared" si="83"/>
      </c>
      <c r="S256" s="29">
        <f t="shared" si="84"/>
      </c>
      <c r="T256" s="29">
        <f t="shared" si="85"/>
      </c>
      <c r="U256" s="28">
        <f t="shared" si="86"/>
      </c>
      <c r="V256" s="30">
        <f t="shared" si="87"/>
      </c>
      <c r="W256" s="30">
        <f t="shared" si="88"/>
      </c>
      <c r="X256" s="30">
        <f t="shared" si="89"/>
      </c>
    </row>
    <row r="257" spans="1:24" ht="15">
      <c r="A257" s="63">
        <v>45560</v>
      </c>
      <c r="G257" s="49">
        <f t="shared" si="72"/>
      </c>
      <c r="H257" s="26">
        <f t="shared" si="73"/>
      </c>
      <c r="I257" s="26">
        <f t="shared" si="74"/>
      </c>
      <c r="J257" s="26">
        <f t="shared" si="75"/>
      </c>
      <c r="K257" s="26">
        <f t="shared" si="76"/>
      </c>
      <c r="L257" s="29">
        <f t="shared" si="77"/>
      </c>
      <c r="M257" s="29">
        <f t="shared" si="78"/>
      </c>
      <c r="N257" s="27">
        <f t="shared" si="79"/>
      </c>
      <c r="O257" s="25">
        <f t="shared" si="80"/>
      </c>
      <c r="P257" s="25">
        <f t="shared" si="81"/>
      </c>
      <c r="Q257" s="25">
        <f t="shared" si="82"/>
      </c>
      <c r="R257" s="25">
        <f t="shared" si="83"/>
      </c>
      <c r="S257" s="29">
        <f t="shared" si="84"/>
      </c>
      <c r="T257" s="29">
        <f t="shared" si="85"/>
      </c>
      <c r="U257" s="28">
        <f t="shared" si="86"/>
      </c>
      <c r="V257" s="30">
        <f t="shared" si="87"/>
      </c>
      <c r="W257" s="30">
        <f t="shared" si="88"/>
      </c>
      <c r="X257" s="30">
        <f t="shared" si="89"/>
      </c>
    </row>
    <row r="258" spans="1:24" ht="15">
      <c r="A258" s="63">
        <v>45561</v>
      </c>
      <c r="G258" s="49">
        <f t="shared" si="72"/>
      </c>
      <c r="H258" s="26">
        <f t="shared" si="73"/>
      </c>
      <c r="I258" s="26">
        <f t="shared" si="74"/>
      </c>
      <c r="J258" s="26">
        <f t="shared" si="75"/>
      </c>
      <c r="K258" s="26">
        <f t="shared" si="76"/>
      </c>
      <c r="L258" s="29">
        <f t="shared" si="77"/>
      </c>
      <c r="M258" s="29">
        <f t="shared" si="78"/>
      </c>
      <c r="N258" s="27">
        <f t="shared" si="79"/>
      </c>
      <c r="O258" s="25">
        <f t="shared" si="80"/>
      </c>
      <c r="P258" s="25">
        <f t="shared" si="81"/>
      </c>
      <c r="Q258" s="25">
        <f t="shared" si="82"/>
      </c>
      <c r="R258" s="25">
        <f t="shared" si="83"/>
      </c>
      <c r="S258" s="29">
        <f t="shared" si="84"/>
      </c>
      <c r="T258" s="29">
        <f t="shared" si="85"/>
      </c>
      <c r="U258" s="28">
        <f t="shared" si="86"/>
      </c>
      <c r="V258" s="30">
        <f t="shared" si="87"/>
      </c>
      <c r="W258" s="30">
        <f t="shared" si="88"/>
      </c>
      <c r="X258" s="30">
        <f t="shared" si="89"/>
      </c>
    </row>
    <row r="259" spans="1:24" ht="15">
      <c r="A259" s="63">
        <v>45562</v>
      </c>
      <c r="G259" s="49">
        <f t="shared" si="72"/>
      </c>
      <c r="H259" s="26">
        <f t="shared" si="73"/>
      </c>
      <c r="I259" s="26">
        <f t="shared" si="74"/>
      </c>
      <c r="J259" s="26">
        <f t="shared" si="75"/>
      </c>
      <c r="K259" s="26">
        <f t="shared" si="76"/>
      </c>
      <c r="L259" s="29">
        <f t="shared" si="77"/>
      </c>
      <c r="M259" s="29">
        <f t="shared" si="78"/>
      </c>
      <c r="N259" s="27">
        <f t="shared" si="79"/>
      </c>
      <c r="O259" s="25">
        <f t="shared" si="80"/>
      </c>
      <c r="P259" s="25">
        <f t="shared" si="81"/>
      </c>
      <c r="Q259" s="25">
        <f t="shared" si="82"/>
      </c>
      <c r="R259" s="25">
        <f t="shared" si="83"/>
      </c>
      <c r="S259" s="29">
        <f t="shared" si="84"/>
      </c>
      <c r="T259" s="29">
        <f t="shared" si="85"/>
      </c>
      <c r="U259" s="28">
        <f t="shared" si="86"/>
      </c>
      <c r="V259" s="30">
        <f t="shared" si="87"/>
      </c>
      <c r="W259" s="30">
        <f t="shared" si="88"/>
      </c>
      <c r="X259" s="30">
        <f t="shared" si="89"/>
      </c>
    </row>
    <row r="260" spans="1:24" ht="15">
      <c r="A260" s="63">
        <v>45565</v>
      </c>
      <c r="G260" s="49">
        <f t="shared" si="72"/>
      </c>
      <c r="H260" s="26">
        <f t="shared" si="73"/>
      </c>
      <c r="I260" s="26">
        <f t="shared" si="74"/>
      </c>
      <c r="J260" s="26">
        <f t="shared" si="75"/>
      </c>
      <c r="K260" s="26">
        <f t="shared" si="76"/>
      </c>
      <c r="L260" s="29">
        <f t="shared" si="77"/>
      </c>
      <c r="M260" s="29">
        <f t="shared" si="78"/>
      </c>
      <c r="N260" s="27">
        <f t="shared" si="79"/>
      </c>
      <c r="O260" s="25">
        <f t="shared" si="80"/>
      </c>
      <c r="P260" s="25">
        <f t="shared" si="81"/>
      </c>
      <c r="Q260" s="25">
        <f t="shared" si="82"/>
      </c>
      <c r="R260" s="25">
        <f t="shared" si="83"/>
      </c>
      <c r="S260" s="29">
        <f t="shared" si="84"/>
      </c>
      <c r="T260" s="29">
        <f t="shared" si="85"/>
      </c>
      <c r="U260" s="28">
        <f t="shared" si="86"/>
      </c>
      <c r="V260" s="30">
        <f t="shared" si="87"/>
      </c>
      <c r="W260" s="30">
        <f t="shared" si="88"/>
      </c>
      <c r="X260" s="30">
        <f t="shared" si="89"/>
      </c>
    </row>
    <row r="261" spans="1:24" ht="15">
      <c r="A261" s="63">
        <v>45566</v>
      </c>
      <c r="G261" s="49">
        <f t="shared" si="72"/>
      </c>
      <c r="H261" s="26">
        <f t="shared" si="73"/>
      </c>
      <c r="I261" s="26">
        <f t="shared" si="74"/>
      </c>
      <c r="J261" s="26">
        <f t="shared" si="75"/>
      </c>
      <c r="K261" s="26">
        <f t="shared" si="76"/>
      </c>
      <c r="L261" s="29">
        <f t="shared" si="77"/>
      </c>
      <c r="M261" s="29">
        <f t="shared" si="78"/>
      </c>
      <c r="N261" s="27">
        <f t="shared" si="79"/>
      </c>
      <c r="O261" s="25">
        <f t="shared" si="80"/>
      </c>
      <c r="P261" s="25">
        <f t="shared" si="81"/>
      </c>
      <c r="Q261" s="25">
        <f t="shared" si="82"/>
      </c>
      <c r="R261" s="25">
        <f t="shared" si="83"/>
      </c>
      <c r="S261" s="29">
        <f t="shared" si="84"/>
      </c>
      <c r="T261" s="29">
        <f t="shared" si="85"/>
      </c>
      <c r="U261" s="28">
        <f t="shared" si="86"/>
      </c>
      <c r="V261" s="30">
        <f t="shared" si="87"/>
      </c>
      <c r="W261" s="30">
        <f t="shared" si="88"/>
      </c>
      <c r="X261" s="30">
        <f t="shared" si="89"/>
      </c>
    </row>
    <row r="262" spans="1:24" ht="15">
      <c r="A262" s="63">
        <v>45567</v>
      </c>
      <c r="G262" s="49">
        <f t="shared" si="72"/>
      </c>
      <c r="H262" s="26">
        <f t="shared" si="73"/>
      </c>
      <c r="I262" s="26">
        <f t="shared" si="74"/>
      </c>
      <c r="J262" s="26">
        <f t="shared" si="75"/>
      </c>
      <c r="K262" s="26">
        <f t="shared" si="76"/>
      </c>
      <c r="L262" s="29">
        <f t="shared" si="77"/>
      </c>
      <c r="M262" s="29">
        <f t="shared" si="78"/>
      </c>
      <c r="N262" s="27">
        <f t="shared" si="79"/>
      </c>
      <c r="O262" s="25">
        <f t="shared" si="80"/>
      </c>
      <c r="P262" s="25">
        <f t="shared" si="81"/>
      </c>
      <c r="Q262" s="25">
        <f t="shared" si="82"/>
      </c>
      <c r="R262" s="25">
        <f t="shared" si="83"/>
      </c>
      <c r="S262" s="29">
        <f t="shared" si="84"/>
      </c>
      <c r="T262" s="29">
        <f t="shared" si="85"/>
      </c>
      <c r="U262" s="28">
        <f t="shared" si="86"/>
      </c>
      <c r="V262" s="30">
        <f t="shared" si="87"/>
      </c>
      <c r="W262" s="30">
        <f t="shared" si="88"/>
      </c>
      <c r="X262" s="30">
        <f t="shared" si="89"/>
      </c>
    </row>
    <row r="263" spans="1:24" ht="15">
      <c r="A263" s="63">
        <v>45568</v>
      </c>
      <c r="G263" s="49">
        <f t="shared" si="72"/>
      </c>
      <c r="H263" s="26">
        <f t="shared" si="73"/>
      </c>
      <c r="I263" s="26">
        <f t="shared" si="74"/>
      </c>
      <c r="J263" s="26">
        <f t="shared" si="75"/>
      </c>
      <c r="K263" s="26">
        <f t="shared" si="76"/>
      </c>
      <c r="L263" s="29">
        <f t="shared" si="77"/>
      </c>
      <c r="M263" s="29">
        <f t="shared" si="78"/>
      </c>
      <c r="N263" s="27">
        <f t="shared" si="79"/>
      </c>
      <c r="O263" s="25">
        <f t="shared" si="80"/>
      </c>
      <c r="P263" s="25">
        <f t="shared" si="81"/>
      </c>
      <c r="Q263" s="25">
        <f t="shared" si="82"/>
      </c>
      <c r="R263" s="25">
        <f t="shared" si="83"/>
      </c>
      <c r="S263" s="29">
        <f t="shared" si="84"/>
      </c>
      <c r="T263" s="29">
        <f t="shared" si="85"/>
      </c>
      <c r="U263" s="28">
        <f t="shared" si="86"/>
      </c>
      <c r="V263" s="30">
        <f t="shared" si="87"/>
      </c>
      <c r="W263" s="30">
        <f t="shared" si="88"/>
      </c>
      <c r="X263" s="30">
        <f t="shared" si="89"/>
      </c>
    </row>
    <row r="264" spans="1:24" ht="15">
      <c r="A264" s="63">
        <v>45569</v>
      </c>
      <c r="G264" s="49">
        <f t="shared" si="72"/>
      </c>
      <c r="H264" s="26">
        <f t="shared" si="73"/>
      </c>
      <c r="I264" s="26">
        <f t="shared" si="74"/>
      </c>
      <c r="J264" s="26">
        <f t="shared" si="75"/>
      </c>
      <c r="K264" s="26">
        <f t="shared" si="76"/>
      </c>
      <c r="L264" s="29">
        <f t="shared" si="77"/>
      </c>
      <c r="M264" s="29">
        <f t="shared" si="78"/>
      </c>
      <c r="N264" s="27">
        <f t="shared" si="79"/>
      </c>
      <c r="O264" s="25">
        <f t="shared" si="80"/>
      </c>
      <c r="P264" s="25">
        <f t="shared" si="81"/>
      </c>
      <c r="Q264" s="25">
        <f t="shared" si="82"/>
      </c>
      <c r="R264" s="25">
        <f t="shared" si="83"/>
      </c>
      <c r="S264" s="29">
        <f t="shared" si="84"/>
      </c>
      <c r="T264" s="29">
        <f t="shared" si="85"/>
      </c>
      <c r="U264" s="28">
        <f t="shared" si="86"/>
      </c>
      <c r="V264" s="30">
        <f t="shared" si="87"/>
      </c>
      <c r="W264" s="30">
        <f t="shared" si="88"/>
      </c>
      <c r="X264" s="30">
        <f t="shared" si="89"/>
      </c>
    </row>
    <row r="265" spans="1:24" ht="15">
      <c r="A265" s="63">
        <v>45572</v>
      </c>
      <c r="G265" s="49">
        <f t="shared" si="72"/>
      </c>
      <c r="H265" s="26">
        <f t="shared" si="73"/>
      </c>
      <c r="I265" s="26">
        <f t="shared" si="74"/>
      </c>
      <c r="J265" s="26">
        <f t="shared" si="75"/>
      </c>
      <c r="K265" s="26">
        <f t="shared" si="76"/>
      </c>
      <c r="L265" s="29">
        <f t="shared" si="77"/>
      </c>
      <c r="M265" s="29">
        <f t="shared" si="78"/>
      </c>
      <c r="N265" s="27">
        <f t="shared" si="79"/>
      </c>
      <c r="O265" s="25">
        <f t="shared" si="80"/>
      </c>
      <c r="P265" s="25">
        <f t="shared" si="81"/>
      </c>
      <c r="Q265" s="25">
        <f t="shared" si="82"/>
      </c>
      <c r="R265" s="25">
        <f t="shared" si="83"/>
      </c>
      <c r="S265" s="29">
        <f t="shared" si="84"/>
      </c>
      <c r="T265" s="29">
        <f t="shared" si="85"/>
      </c>
      <c r="U265" s="28">
        <f t="shared" si="86"/>
      </c>
      <c r="V265" s="30">
        <f t="shared" si="87"/>
      </c>
      <c r="W265" s="30">
        <f t="shared" si="88"/>
      </c>
      <c r="X265" s="30">
        <f t="shared" si="89"/>
      </c>
    </row>
    <row r="266" spans="1:24" ht="15">
      <c r="A266" s="63">
        <v>45573</v>
      </c>
      <c r="G266" s="49">
        <f t="shared" si="72"/>
      </c>
      <c r="H266" s="26">
        <f t="shared" si="73"/>
      </c>
      <c r="I266" s="26">
        <f t="shared" si="74"/>
      </c>
      <c r="J266" s="26">
        <f t="shared" si="75"/>
      </c>
      <c r="K266" s="26">
        <f t="shared" si="76"/>
      </c>
      <c r="L266" s="29">
        <f t="shared" si="77"/>
      </c>
      <c r="M266" s="29">
        <f t="shared" si="78"/>
      </c>
      <c r="N266" s="27">
        <f t="shared" si="79"/>
      </c>
      <c r="O266" s="25">
        <f t="shared" si="80"/>
      </c>
      <c r="P266" s="25">
        <f t="shared" si="81"/>
      </c>
      <c r="Q266" s="25">
        <f t="shared" si="82"/>
      </c>
      <c r="R266" s="25">
        <f t="shared" si="83"/>
      </c>
      <c r="S266" s="29">
        <f t="shared" si="84"/>
      </c>
      <c r="T266" s="29">
        <f t="shared" si="85"/>
      </c>
      <c r="U266" s="28">
        <f t="shared" si="86"/>
      </c>
      <c r="V266" s="30">
        <f t="shared" si="87"/>
      </c>
      <c r="W266" s="30">
        <f t="shared" si="88"/>
      </c>
      <c r="X266" s="30">
        <f t="shared" si="89"/>
      </c>
    </row>
    <row r="267" spans="1:24" ht="15">
      <c r="A267" s="63">
        <v>45574</v>
      </c>
      <c r="G267" s="49">
        <f t="shared" si="72"/>
      </c>
      <c r="H267" s="26">
        <f t="shared" si="73"/>
      </c>
      <c r="I267" s="26">
        <f t="shared" si="74"/>
      </c>
      <c r="J267" s="26">
        <f t="shared" si="75"/>
      </c>
      <c r="K267" s="26">
        <f t="shared" si="76"/>
      </c>
      <c r="L267" s="29">
        <f t="shared" si="77"/>
      </c>
      <c r="M267" s="29">
        <f t="shared" si="78"/>
      </c>
      <c r="N267" s="27">
        <f t="shared" si="79"/>
      </c>
      <c r="O267" s="25">
        <f t="shared" si="80"/>
      </c>
      <c r="P267" s="25">
        <f t="shared" si="81"/>
      </c>
      <c r="Q267" s="25">
        <f t="shared" si="82"/>
      </c>
      <c r="R267" s="25">
        <f t="shared" si="83"/>
      </c>
      <c r="S267" s="29">
        <f t="shared" si="84"/>
      </c>
      <c r="T267" s="29">
        <f t="shared" si="85"/>
      </c>
      <c r="U267" s="28">
        <f t="shared" si="86"/>
      </c>
      <c r="V267" s="30">
        <f t="shared" si="87"/>
      </c>
      <c r="W267" s="30">
        <f t="shared" si="88"/>
      </c>
      <c r="X267" s="30">
        <f t="shared" si="89"/>
      </c>
    </row>
    <row r="268" spans="1:24" ht="15">
      <c r="A268" s="63">
        <v>45575</v>
      </c>
      <c r="G268" s="49">
        <f t="shared" si="72"/>
      </c>
      <c r="H268" s="26">
        <f t="shared" si="73"/>
      </c>
      <c r="I268" s="26">
        <f t="shared" si="74"/>
      </c>
      <c r="J268" s="26">
        <f t="shared" si="75"/>
      </c>
      <c r="K268" s="26">
        <f t="shared" si="76"/>
      </c>
      <c r="L268" s="29">
        <f t="shared" si="77"/>
      </c>
      <c r="M268" s="29">
        <f t="shared" si="78"/>
      </c>
      <c r="N268" s="27">
        <f t="shared" si="79"/>
      </c>
      <c r="O268" s="25">
        <f t="shared" si="80"/>
      </c>
      <c r="P268" s="25">
        <f t="shared" si="81"/>
      </c>
      <c r="Q268" s="25">
        <f t="shared" si="82"/>
      </c>
      <c r="R268" s="25">
        <f t="shared" si="83"/>
      </c>
      <c r="S268" s="29">
        <f t="shared" si="84"/>
      </c>
      <c r="T268" s="29">
        <f t="shared" si="85"/>
      </c>
      <c r="U268" s="28">
        <f t="shared" si="86"/>
      </c>
      <c r="V268" s="30">
        <f t="shared" si="87"/>
      </c>
      <c r="W268" s="30">
        <f t="shared" si="88"/>
      </c>
      <c r="X268" s="30">
        <f t="shared" si="89"/>
      </c>
    </row>
    <row r="269" spans="1:24" ht="15">
      <c r="A269" s="63">
        <v>45576</v>
      </c>
      <c r="C269" s="59" t="s">
        <v>60</v>
      </c>
      <c r="D269" s="59"/>
      <c r="E269" s="59"/>
      <c r="F269" s="59"/>
      <c r="G269" s="64" t="e">
        <f>IF(#REF!&gt;0,+#REF!-C269,"")</f>
        <v>#REF!</v>
      </c>
      <c r="H269" s="65" t="e">
        <f>IF(#REF!&gt;0,0.1*G269+0.9*#REF!,"")</f>
        <v>#REF!</v>
      </c>
      <c r="I269" s="65" t="e">
        <f>IF(#REF!&gt;0,0.05*G269+0.95*#REF!,"")</f>
        <v>#REF!</v>
      </c>
      <c r="J269" s="65" t="e">
        <f>IF(#REF!&gt;0,+H269-I269,"")</f>
        <v>#REF!</v>
      </c>
      <c r="K269" s="65" t="e">
        <f>IF(#REF!&gt;0,+#REF!+J269,"")</f>
        <v>#REF!</v>
      </c>
      <c r="L269" s="66" t="e">
        <f>IF(#REF!&gt;0,+H269+J269,"")</f>
        <v>#REF!</v>
      </c>
      <c r="M269" s="66" t="e">
        <f>IF(#REF!&gt;0,19*I269-18*H269,"")</f>
        <v>#REF!</v>
      </c>
      <c r="N269" s="67" t="e">
        <f>IF(#REF!&gt;0,+D269-E269,"")</f>
        <v>#REF!</v>
      </c>
      <c r="O269" s="68" t="e">
        <f>IF(#REF!&gt;0,0.1*N269+0.9*#REF!,"")</f>
        <v>#REF!</v>
      </c>
      <c r="P269" s="68" t="e">
        <f>IF(#REF!&gt;0,0.05*N269+0.95*#REF!,"")</f>
        <v>#REF!</v>
      </c>
      <c r="Q269" s="68" t="e">
        <f>IF(#REF!&gt;0,+O269-P269,"")</f>
        <v>#REF!</v>
      </c>
      <c r="R269" s="68" t="e">
        <f>IF(#REF!&gt;0,+#REF!+Q269,"")</f>
        <v>#REF!</v>
      </c>
      <c r="S269" s="66" t="e">
        <f>IF(#REF!&gt;0,+O269+Q269,"")</f>
        <v>#REF!</v>
      </c>
      <c r="T269" s="66" t="e">
        <f>IF(#REF!&gt;0,19*P269-18*O269,"")</f>
        <v>#REF!</v>
      </c>
      <c r="U269" s="69" t="e">
        <f>IF(#REF!&gt;0,0.1*F269+0.9*#REF!,"")</f>
        <v>#REF!</v>
      </c>
      <c r="V269" s="70" t="e">
        <f>IF(#REF!&gt;0,0.05*F269+0.95*#REF!,"")</f>
        <v>#REF!</v>
      </c>
      <c r="W269" s="70" t="e">
        <f>IF(#REF!&gt;0,+U269-V269,"")</f>
        <v>#REF!</v>
      </c>
      <c r="X269" s="70" t="e">
        <f>IF(#REF!&gt;0,+U269+W269,"")</f>
        <v>#REF!</v>
      </c>
    </row>
    <row r="270" ht="15">
      <c r="A270" s="63">
        <v>45579</v>
      </c>
    </row>
    <row r="271" ht="15">
      <c r="A271" s="63">
        <v>45580</v>
      </c>
    </row>
    <row r="272" ht="15">
      <c r="A272" s="63">
        <v>45581</v>
      </c>
    </row>
    <row r="273" ht="15">
      <c r="A273" s="63">
        <v>45582</v>
      </c>
    </row>
    <row r="274" ht="15">
      <c r="A274" s="63">
        <v>45583</v>
      </c>
    </row>
    <row r="275" ht="15">
      <c r="A275" s="63">
        <v>45586</v>
      </c>
    </row>
    <row r="276" ht="15">
      <c r="A276" s="63">
        <v>45587</v>
      </c>
    </row>
    <row r="277" ht="15">
      <c r="A277" s="63">
        <v>45588</v>
      </c>
    </row>
    <row r="278" ht="15">
      <c r="A278" s="63">
        <v>45589</v>
      </c>
    </row>
    <row r="279" ht="15">
      <c r="A279" s="63">
        <v>45590</v>
      </c>
    </row>
    <row r="280" ht="15">
      <c r="A280" s="63">
        <v>45593</v>
      </c>
    </row>
    <row r="281" ht="15">
      <c r="A281" s="63">
        <v>45594</v>
      </c>
    </row>
    <row r="282" ht="15">
      <c r="A282" s="63">
        <v>45595</v>
      </c>
    </row>
    <row r="283" ht="15">
      <c r="A283" s="63">
        <v>45596</v>
      </c>
    </row>
    <row r="284" ht="15">
      <c r="A284" s="63">
        <v>45597</v>
      </c>
    </row>
    <row r="285" ht="15">
      <c r="A285" s="63">
        <v>45600</v>
      </c>
    </row>
    <row r="286" ht="15">
      <c r="A286" s="63">
        <v>45601</v>
      </c>
    </row>
    <row r="287" ht="15">
      <c r="A287" s="63">
        <v>45602</v>
      </c>
    </row>
    <row r="288" ht="15">
      <c r="A288" s="63">
        <v>45603</v>
      </c>
    </row>
    <row r="289" ht="15">
      <c r="A289" s="63">
        <v>45604</v>
      </c>
    </row>
    <row r="290" ht="15">
      <c r="A290" s="63">
        <v>45607</v>
      </c>
    </row>
    <row r="291" ht="15">
      <c r="A291" s="63">
        <v>45608</v>
      </c>
    </row>
    <row r="292" ht="15">
      <c r="A292" s="63">
        <v>45609</v>
      </c>
    </row>
    <row r="293" ht="15">
      <c r="A293" s="63">
        <v>45610</v>
      </c>
    </row>
    <row r="294" ht="15">
      <c r="A294" s="63">
        <v>45611</v>
      </c>
    </row>
    <row r="295" ht="15">
      <c r="A295" s="63">
        <v>45614</v>
      </c>
    </row>
    <row r="296" ht="15">
      <c r="A296" s="63">
        <v>45615</v>
      </c>
    </row>
    <row r="297" ht="15">
      <c r="A297" s="63">
        <v>45616</v>
      </c>
    </row>
    <row r="298" ht="15">
      <c r="A298" s="63">
        <v>45617</v>
      </c>
    </row>
    <row r="299" ht="15">
      <c r="A299" s="63">
        <v>45618</v>
      </c>
    </row>
    <row r="300" ht="15">
      <c r="A300" s="63">
        <v>45621</v>
      </c>
    </row>
    <row r="301" ht="15">
      <c r="A301" s="63">
        <v>45622</v>
      </c>
    </row>
    <row r="302" ht="15">
      <c r="A302" s="63">
        <v>45623</v>
      </c>
    </row>
    <row r="303" ht="15">
      <c r="A303" s="63">
        <v>45625</v>
      </c>
    </row>
    <row r="304" ht="15">
      <c r="A304" s="63">
        <v>45628</v>
      </c>
    </row>
    <row r="305" ht="15">
      <c r="A305" s="63">
        <v>45629</v>
      </c>
    </row>
    <row r="306" ht="15">
      <c r="A306" s="63">
        <v>45630</v>
      </c>
    </row>
    <row r="307" ht="15">
      <c r="A307" s="63">
        <v>45631</v>
      </c>
    </row>
    <row r="308" ht="15">
      <c r="A308" s="63">
        <v>45632</v>
      </c>
    </row>
    <row r="309" ht="15">
      <c r="A309" s="63">
        <v>45635</v>
      </c>
    </row>
    <row r="310" ht="15">
      <c r="A310" s="63">
        <v>45636</v>
      </c>
    </row>
    <row r="311" ht="15">
      <c r="A311" s="63">
        <v>45637</v>
      </c>
    </row>
    <row r="312" ht="15">
      <c r="A312" s="63">
        <v>45638</v>
      </c>
    </row>
    <row r="313" ht="15">
      <c r="A313" s="63">
        <v>45639</v>
      </c>
    </row>
    <row r="314" ht="15">
      <c r="A314" s="63">
        <v>45642</v>
      </c>
    </row>
    <row r="315" ht="15">
      <c r="A315" s="63">
        <v>45643</v>
      </c>
    </row>
    <row r="316" ht="15">
      <c r="A316" s="63">
        <v>45644</v>
      </c>
    </row>
    <row r="317" ht="15">
      <c r="A317" s="63">
        <v>45645</v>
      </c>
    </row>
    <row r="318" ht="15">
      <c r="A318" s="63">
        <v>45646</v>
      </c>
    </row>
    <row r="319" ht="15">
      <c r="A319" s="63">
        <v>45649</v>
      </c>
    </row>
    <row r="320" ht="15">
      <c r="A320" s="63">
        <v>45650</v>
      </c>
    </row>
    <row r="321" ht="15">
      <c r="A321" s="63">
        <v>45652</v>
      </c>
    </row>
    <row r="322" ht="15">
      <c r="A322" s="63">
        <v>45653</v>
      </c>
    </row>
    <row r="323" ht="15">
      <c r="A323" s="63">
        <v>45656</v>
      </c>
    </row>
    <row r="324" ht="15">
      <c r="A324" s="63">
        <v>45657</v>
      </c>
    </row>
  </sheetData>
  <sheetProtection/>
  <printOptions/>
  <pageMargins left="0.5" right="0.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5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8" ht="18">
      <c r="A1" s="57" t="s">
        <v>54</v>
      </c>
      <c r="B1" s="57"/>
      <c r="C1" s="57"/>
      <c r="D1" s="57"/>
      <c r="E1" s="57"/>
      <c r="F1" s="57"/>
      <c r="G1" s="57"/>
      <c r="H1" s="57"/>
    </row>
    <row r="2" ht="15">
      <c r="A2" t="s">
        <v>37</v>
      </c>
    </row>
    <row r="3" ht="15">
      <c r="A3" t="s">
        <v>33</v>
      </c>
    </row>
    <row r="4" ht="15.75">
      <c r="A4" t="s">
        <v>58</v>
      </c>
    </row>
    <row r="5" ht="15">
      <c r="A5" s="60" t="s">
        <v>71</v>
      </c>
    </row>
    <row r="6" ht="15.75">
      <c r="A6" s="48" t="s">
        <v>59</v>
      </c>
    </row>
    <row r="7" ht="15.75">
      <c r="A7" s="60" t="s">
        <v>72</v>
      </c>
    </row>
    <row r="8" spans="1:3" ht="15">
      <c r="A8" s="60" t="s">
        <v>73</v>
      </c>
      <c r="C8" s="52" t="s">
        <v>74</v>
      </c>
    </row>
    <row r="9" ht="15.75">
      <c r="A9" s="60" t="s">
        <v>66</v>
      </c>
    </row>
    <row r="10" ht="15">
      <c r="A10" s="60" t="s">
        <v>65</v>
      </c>
    </row>
    <row r="12" ht="15">
      <c r="A12" t="s">
        <v>35</v>
      </c>
    </row>
    <row r="14" ht="15">
      <c r="A14" t="s">
        <v>38</v>
      </c>
    </row>
    <row r="16" ht="15">
      <c r="A16" t="s">
        <v>34</v>
      </c>
    </row>
    <row r="18" ht="15">
      <c r="A18" t="s">
        <v>34</v>
      </c>
    </row>
    <row r="20" ht="15">
      <c r="A20" t="s">
        <v>39</v>
      </c>
    </row>
    <row r="22" ht="15">
      <c r="A22" t="s">
        <v>36</v>
      </c>
    </row>
    <row r="24" spans="1:6" ht="15">
      <c r="A24" t="s">
        <v>40</v>
      </c>
      <c r="F24" s="50" t="s">
        <v>42</v>
      </c>
    </row>
    <row r="26" spans="1:6" ht="15">
      <c r="A26" t="s">
        <v>41</v>
      </c>
      <c r="B26" s="60" t="s">
        <v>69</v>
      </c>
      <c r="F26" s="51" t="s">
        <v>57</v>
      </c>
    </row>
    <row r="27" ht="15">
      <c r="B27" t="s">
        <v>53</v>
      </c>
    </row>
    <row r="28" ht="15">
      <c r="B28" s="60" t="s">
        <v>68</v>
      </c>
    </row>
    <row r="29" ht="15">
      <c r="B29" s="60" t="s">
        <v>70</v>
      </c>
    </row>
    <row r="31" spans="1:6" ht="15">
      <c r="A31" t="s">
        <v>41</v>
      </c>
      <c r="B31" s="60" t="s">
        <v>63</v>
      </c>
      <c r="F31" s="51" t="s">
        <v>52</v>
      </c>
    </row>
    <row r="32" ht="15">
      <c r="B32" s="60" t="s">
        <v>64</v>
      </c>
    </row>
    <row r="34" spans="1:6" ht="15">
      <c r="A34" t="s">
        <v>41</v>
      </c>
      <c r="B34" t="s">
        <v>44</v>
      </c>
      <c r="F34" t="s">
        <v>43</v>
      </c>
    </row>
    <row r="35" ht="15">
      <c r="F35" t="s">
        <v>49</v>
      </c>
    </row>
    <row r="36" ht="15">
      <c r="F36" t="s">
        <v>50</v>
      </c>
    </row>
    <row r="37" ht="15">
      <c r="F37" s="52" t="s">
        <v>51</v>
      </c>
    </row>
    <row r="38" ht="15">
      <c r="A38" t="s">
        <v>45</v>
      </c>
    </row>
    <row r="39" ht="15">
      <c r="A39" t="s">
        <v>46</v>
      </c>
    </row>
    <row r="41" spans="1:7" ht="15">
      <c r="A41" t="s">
        <v>47</v>
      </c>
      <c r="F41" s="61" t="s">
        <v>67</v>
      </c>
      <c r="G41" s="62"/>
    </row>
    <row r="43" spans="1:4" ht="15">
      <c r="A43" t="s">
        <v>56</v>
      </c>
      <c r="D43" t="s">
        <v>55</v>
      </c>
    </row>
    <row r="45" ht="15">
      <c r="A45" t="s">
        <v>48</v>
      </c>
    </row>
  </sheetData>
  <sheetProtection/>
  <hyperlinks>
    <hyperlink ref="F37" r:id="rId1" display="tom@mcoscillator.com"/>
    <hyperlink ref="C8" r:id="rId2" display="https://www.mcoscillator.com/subscriptions/signup/historical-data/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 McClellan</cp:lastModifiedBy>
  <cp:lastPrinted>2014-11-05T22:54:54Z</cp:lastPrinted>
  <dcterms:created xsi:type="dcterms:W3CDTF">2002-01-27T21:57:01Z</dcterms:created>
  <dcterms:modified xsi:type="dcterms:W3CDTF">2024-04-18T21:57:46Z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